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560" windowWidth="15390" windowHeight="4890" tabRatio="856" firstSheet="4" activeTab="4"/>
  </bookViews>
  <sheets>
    <sheet name="приложение 9 1 квартал" sheetId="61" state="hidden" r:id="rId1"/>
    <sheet name="приложение 7.1 1 квартал" sheetId="58" state="hidden" r:id="rId2"/>
    <sheet name="приложение 7.2 1 квартал" sheetId="48" state="hidden" r:id="rId3"/>
    <sheet name="приложение 9 2 квартал " sheetId="64" state="hidden" r:id="rId4"/>
    <sheet name="приложение 7.1 2 квартал " sheetId="63" r:id="rId5"/>
    <sheet name="приложение 7.2 2 квартал " sheetId="62" state="hidden" r:id="rId6"/>
    <sheet name="Лист3" sheetId="49" state="hidden" r:id="rId7"/>
    <sheet name="Лист1" sheetId="53" state="hidden" r:id="rId8"/>
  </sheets>
  <externalReferences>
    <externalReference r:id="rId9"/>
  </externalReferences>
  <definedNames>
    <definedName name="_xlnm.Print_Titles" localSheetId="1">'приложение 7.1 1 квартал'!$19:$19</definedName>
    <definedName name="_xlnm.Print_Titles" localSheetId="4">'приложение 7.1 2 квартал '!$19:$19</definedName>
    <definedName name="_xlnm.Print_Titles" localSheetId="2">'приложение 7.2 1 квартал'!$19:$19</definedName>
    <definedName name="_xlnm.Print_Titles" localSheetId="5">'приложение 7.2 2 квартал '!$19:$19</definedName>
    <definedName name="_xlnm.Print_Titles" localSheetId="0">'приложение 9 1 квартал'!$18:$18</definedName>
    <definedName name="_xlnm.Print_Titles" localSheetId="3">'приложение 9 2 квартал '!$18:$18</definedName>
    <definedName name="_xlnm.Print_Area" localSheetId="1">'приложение 7.1 1 квартал'!$A$1:$W$192</definedName>
    <definedName name="_xlnm.Print_Area" localSheetId="4">'приложение 7.1 2 квартал '!$A$1:$W$194</definedName>
    <definedName name="_xlnm.Print_Area" localSheetId="0">'приложение 9 1 квартал'!$A$1:$BT$187</definedName>
    <definedName name="_xlnm.Print_Area" localSheetId="3">'приложение 9 2 квартал '!$A$1:$BT$189</definedName>
  </definedNames>
  <calcPr calcId="145621"/>
</workbook>
</file>

<file path=xl/calcChain.xml><?xml version="1.0" encoding="utf-8"?>
<calcChain xmlns="http://schemas.openxmlformats.org/spreadsheetml/2006/main">
  <c r="O21" i="63" l="1"/>
  <c r="O22" i="63"/>
  <c r="E137" i="63"/>
  <c r="L139" i="63"/>
  <c r="J175" i="62" l="1"/>
  <c r="R175" i="62"/>
  <c r="P175" i="63"/>
  <c r="N175" i="63"/>
  <c r="P137" i="63" l="1"/>
  <c r="N137" i="63"/>
  <c r="R25" i="62" l="1"/>
  <c r="R26" i="62"/>
  <c r="R27" i="62"/>
  <c r="R28" i="62"/>
  <c r="R29" i="62"/>
  <c r="R30" i="62"/>
  <c r="R31" i="62"/>
  <c r="R32" i="62"/>
  <c r="R33" i="62"/>
  <c r="R34" i="62"/>
  <c r="R35" i="62"/>
  <c r="R36" i="62"/>
  <c r="R37" i="62"/>
  <c r="R38" i="62"/>
  <c r="R39" i="62"/>
  <c r="R40" i="62"/>
  <c r="R41" i="62"/>
  <c r="R42" i="62"/>
  <c r="R43" i="62"/>
  <c r="R44" i="62"/>
  <c r="R45" i="62"/>
  <c r="R46" i="62"/>
  <c r="R47" i="62"/>
  <c r="R48" i="62"/>
  <c r="R49" i="62"/>
  <c r="R50" i="62"/>
  <c r="R51" i="62"/>
  <c r="R52" i="62"/>
  <c r="R53" i="62"/>
  <c r="R54" i="62"/>
  <c r="R55" i="62"/>
  <c r="R56" i="62"/>
  <c r="R57" i="62"/>
  <c r="R58" i="62"/>
  <c r="R59" i="62"/>
  <c r="R60" i="62"/>
  <c r="R61" i="62"/>
  <c r="R62" i="62"/>
  <c r="R63" i="62"/>
  <c r="R64" i="62"/>
  <c r="R65" i="62"/>
  <c r="R66" i="62"/>
  <c r="R67" i="62"/>
  <c r="R68" i="62"/>
  <c r="R69" i="62"/>
  <c r="R70" i="62"/>
  <c r="R71" i="62"/>
  <c r="R72" i="62"/>
  <c r="R73" i="62"/>
  <c r="R74" i="62"/>
  <c r="R75" i="62"/>
  <c r="R76" i="62"/>
  <c r="R77" i="62"/>
  <c r="R78" i="62"/>
  <c r="R79" i="62"/>
  <c r="R80" i="62"/>
  <c r="R81" i="62"/>
  <c r="R82" i="62"/>
  <c r="R83" i="62"/>
  <c r="R84" i="62"/>
  <c r="R85" i="62"/>
  <c r="R86" i="62"/>
  <c r="R87" i="62"/>
  <c r="R88" i="62"/>
  <c r="R89" i="62"/>
  <c r="R90" i="62"/>
  <c r="R91" i="62"/>
  <c r="R92" i="62"/>
  <c r="R93" i="62"/>
  <c r="R94" i="62"/>
  <c r="R95" i="62"/>
  <c r="R96" i="62"/>
  <c r="R97" i="62"/>
  <c r="R98" i="62"/>
  <c r="R99" i="62"/>
  <c r="R100" i="62"/>
  <c r="R101" i="62"/>
  <c r="R102" i="62"/>
  <c r="R103" i="62"/>
  <c r="R104" i="62"/>
  <c r="R105" i="62"/>
  <c r="R106" i="62"/>
  <c r="R107" i="62"/>
  <c r="R108" i="62"/>
  <c r="R109" i="62"/>
  <c r="R110" i="62"/>
  <c r="R111" i="62"/>
  <c r="R112" i="62"/>
  <c r="R113" i="62"/>
  <c r="R114" i="62"/>
  <c r="R115" i="62"/>
  <c r="R116" i="62"/>
  <c r="R117" i="62"/>
  <c r="R118" i="62"/>
  <c r="R119" i="62"/>
  <c r="R120" i="62"/>
  <c r="R121" i="62"/>
  <c r="R122" i="62"/>
  <c r="R123" i="62"/>
  <c r="R124" i="62"/>
  <c r="R125" i="62"/>
  <c r="R126" i="62"/>
  <c r="R127" i="62"/>
  <c r="R128" i="62"/>
  <c r="R129" i="62"/>
  <c r="R130" i="62"/>
  <c r="R131" i="62"/>
  <c r="R132" i="62"/>
  <c r="R133" i="62"/>
  <c r="R134" i="62"/>
  <c r="R135" i="62"/>
  <c r="R136" i="62"/>
  <c r="R137" i="62"/>
  <c r="H25" i="62"/>
  <c r="H26" i="62"/>
  <c r="H27" i="62"/>
  <c r="H28" i="62"/>
  <c r="H29" i="62"/>
  <c r="H3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99" i="62"/>
  <c r="H100" i="62"/>
  <c r="H101" i="62"/>
  <c r="H102" i="62"/>
  <c r="H103" i="62"/>
  <c r="H104" i="62"/>
  <c r="H105" i="62"/>
  <c r="H106" i="62"/>
  <c r="H107" i="62"/>
  <c r="H108" i="62"/>
  <c r="H109" i="62"/>
  <c r="H110" i="62"/>
  <c r="H111" i="62"/>
  <c r="H112" i="62"/>
  <c r="H113" i="62"/>
  <c r="H114" i="62"/>
  <c r="H115" i="62"/>
  <c r="H116" i="62"/>
  <c r="H117" i="62"/>
  <c r="H118" i="62"/>
  <c r="H119" i="62"/>
  <c r="H120" i="62"/>
  <c r="H121" i="62"/>
  <c r="H122" i="62"/>
  <c r="H123" i="62"/>
  <c r="H124" i="62"/>
  <c r="H125" i="62"/>
  <c r="H126" i="62"/>
  <c r="H127" i="62"/>
  <c r="H128" i="62"/>
  <c r="H129" i="62"/>
  <c r="H130" i="62"/>
  <c r="H131" i="62"/>
  <c r="H132" i="62"/>
  <c r="H133" i="62"/>
  <c r="H134" i="62"/>
  <c r="H135" i="62"/>
  <c r="H136" i="62"/>
  <c r="H137" i="62"/>
  <c r="N102" i="63"/>
  <c r="N103" i="63"/>
  <c r="N104" i="63"/>
  <c r="N105" i="63"/>
  <c r="N106" i="63"/>
  <c r="N107" i="63"/>
  <c r="N108" i="63"/>
  <c r="N109" i="63"/>
  <c r="N110" i="63"/>
  <c r="N111" i="63"/>
  <c r="N112" i="63"/>
  <c r="N113" i="63"/>
  <c r="N114" i="63"/>
  <c r="N115" i="63"/>
  <c r="N116" i="63"/>
  <c r="N117" i="63"/>
  <c r="N118" i="63"/>
  <c r="N119" i="63"/>
  <c r="N120" i="63"/>
  <c r="N121" i="63"/>
  <c r="N122" i="63"/>
  <c r="N123" i="63"/>
  <c r="N124" i="63"/>
  <c r="N125" i="63"/>
  <c r="N126" i="63"/>
  <c r="N127" i="63"/>
  <c r="N128" i="63"/>
  <c r="N129" i="63"/>
  <c r="N130" i="63"/>
  <c r="N131" i="63"/>
  <c r="N132" i="63"/>
  <c r="N133" i="63"/>
  <c r="N134" i="63"/>
  <c r="N135" i="63"/>
  <c r="N136" i="63"/>
  <c r="N94" i="63"/>
  <c r="N95" i="63"/>
  <c r="N96" i="63"/>
  <c r="N97" i="63"/>
  <c r="N98" i="63"/>
  <c r="N99" i="63"/>
  <c r="N100" i="63"/>
  <c r="N101" i="63"/>
  <c r="P93" i="63"/>
  <c r="N93" i="63"/>
  <c r="N84" i="63"/>
  <c r="N85" i="63"/>
  <c r="N82" i="63"/>
  <c r="N83" i="63"/>
  <c r="N53" i="63"/>
  <c r="N54" i="63"/>
  <c r="N55" i="63"/>
  <c r="N56" i="63"/>
  <c r="N57" i="63"/>
  <c r="N58" i="63"/>
  <c r="N59" i="63"/>
  <c r="N60" i="63"/>
  <c r="N61" i="63"/>
  <c r="N62" i="63"/>
  <c r="N63" i="63"/>
  <c r="N64" i="63"/>
  <c r="N65" i="63"/>
  <c r="N66" i="63"/>
  <c r="N67" i="63"/>
  <c r="N68" i="63"/>
  <c r="N69" i="63"/>
  <c r="N70" i="63"/>
  <c r="N71" i="63"/>
  <c r="N72" i="63"/>
  <c r="N73" i="63"/>
  <c r="N74" i="63"/>
  <c r="N75" i="63"/>
  <c r="N76" i="63"/>
  <c r="N77" i="63"/>
  <c r="N78" i="63"/>
  <c r="N79" i="63"/>
  <c r="N80" i="63"/>
  <c r="N81" i="63"/>
  <c r="N46" i="63"/>
  <c r="N47" i="63"/>
  <c r="N48" i="63"/>
  <c r="N49" i="63"/>
  <c r="N50" i="63"/>
  <c r="N51" i="63"/>
  <c r="N52" i="63"/>
  <c r="N34" i="63"/>
  <c r="N35" i="63"/>
  <c r="N36" i="63"/>
  <c r="N37" i="63"/>
  <c r="N38" i="63"/>
  <c r="N39" i="63"/>
  <c r="N40" i="63"/>
  <c r="N41" i="63"/>
  <c r="N42" i="63"/>
  <c r="N43" i="63"/>
  <c r="N44" i="63"/>
  <c r="N45" i="63"/>
  <c r="N28" i="63"/>
  <c r="N29" i="63"/>
  <c r="N30" i="63"/>
  <c r="N31" i="63"/>
  <c r="N32" i="63"/>
  <c r="N33" i="63"/>
  <c r="N27" i="63"/>
  <c r="E100" i="63"/>
  <c r="E101" i="63"/>
  <c r="E97" i="63"/>
  <c r="AD177" i="64" l="1" a="1"/>
  <c r="AD177" i="64" s="1"/>
  <c r="AP177" i="64" s="1" a="1"/>
  <c r="AP177" i="64" s="1"/>
  <c r="AB177" i="64" a="1"/>
  <c r="AB177" i="64" s="1"/>
  <c r="AN177" i="64" s="1" a="1"/>
  <c r="AN177" i="64" s="1"/>
  <c r="AD176" i="64" a="1"/>
  <c r="AD176" i="64" s="1"/>
  <c r="AP176" i="64" s="1" a="1"/>
  <c r="AP176" i="64" s="1"/>
  <c r="AB176" i="64" a="1"/>
  <c r="AB176" i="64" s="1"/>
  <c r="AN176" i="64" s="1" a="1"/>
  <c r="AP175" i="64" a="1"/>
  <c r="AD175" i="64" a="1"/>
  <c r="AD175" i="64" s="1"/>
  <c r="AP174" i="64" a="1"/>
  <c r="AD174" i="64" a="1"/>
  <c r="AD174" i="64" s="1"/>
  <c r="AB174" i="64" a="1"/>
  <c r="AB174" i="64" s="1"/>
  <c r="AN174" i="64" s="1" a="1"/>
  <c r="AN174" i="64" s="1"/>
  <c r="BT173" i="64"/>
  <c r="BR173" i="64"/>
  <c r="BE173" i="64"/>
  <c r="BC173" i="64"/>
  <c r="AP173" i="64"/>
  <c r="AN173" i="64"/>
  <c r="AA173" i="64"/>
  <c r="Y173" i="64"/>
  <c r="U173" i="64"/>
  <c r="BT172" i="64"/>
  <c r="BR172" i="64"/>
  <c r="BE172" i="64"/>
  <c r="BC172" i="64"/>
  <c r="AP172" i="64"/>
  <c r="AN172" i="64"/>
  <c r="AA172" i="64"/>
  <c r="Y172" i="64"/>
  <c r="Z172" i="64" s="1"/>
  <c r="U172" i="64"/>
  <c r="BT171" i="64"/>
  <c r="BR171" i="64"/>
  <c r="BE171" i="64"/>
  <c r="BC171" i="64"/>
  <c r="AP171" i="64"/>
  <c r="AN171" i="64"/>
  <c r="AA171" i="64"/>
  <c r="Z171" i="64"/>
  <c r="Y171" i="64"/>
  <c r="U171" i="64"/>
  <c r="BT170" i="64"/>
  <c r="BR170" i="64"/>
  <c r="BE170" i="64"/>
  <c r="BC170" i="64"/>
  <c r="AP170" i="64"/>
  <c r="AN170" i="64"/>
  <c r="AA170" i="64"/>
  <c r="Y170" i="64"/>
  <c r="Z170" i="64" s="1"/>
  <c r="U170" i="64"/>
  <c r="BT169" i="64"/>
  <c r="BR169" i="64"/>
  <c r="BE169" i="64"/>
  <c r="BC169" i="64"/>
  <c r="AP169" i="64"/>
  <c r="AN169" i="64"/>
  <c r="AA169" i="64"/>
  <c r="Z169" i="64" s="1"/>
  <c r="Y169" i="64"/>
  <c r="U169" i="64"/>
  <c r="BT168" i="64"/>
  <c r="BR168" i="64"/>
  <c r="BE168" i="64"/>
  <c r="BC168" i="64"/>
  <c r="AP168" i="64"/>
  <c r="AN168" i="64"/>
  <c r="AA168" i="64"/>
  <c r="Y168" i="64"/>
  <c r="Z168" i="64" s="1"/>
  <c r="U168" i="64"/>
  <c r="BT167" i="64"/>
  <c r="BR167" i="64"/>
  <c r="BE167" i="64"/>
  <c r="BC167" i="64"/>
  <c r="AP167" i="64"/>
  <c r="AN167" i="64"/>
  <c r="AA167" i="64"/>
  <c r="Z167" i="64"/>
  <c r="Y167" i="64"/>
  <c r="U167" i="64"/>
  <c r="BT166" i="64"/>
  <c r="BR166" i="64"/>
  <c r="BE166" i="64"/>
  <c r="BC166" i="64"/>
  <c r="AP166" i="64"/>
  <c r="AN166" i="64"/>
  <c r="AA166" i="64"/>
  <c r="Y166" i="64"/>
  <c r="Z166" i="64" s="1"/>
  <c r="U166" i="64"/>
  <c r="BT165" i="64"/>
  <c r="BR165" i="64"/>
  <c r="BE165" i="64"/>
  <c r="BC165" i="64"/>
  <c r="AP165" i="64"/>
  <c r="AN165" i="64"/>
  <c r="AA165" i="64"/>
  <c r="Z165" i="64"/>
  <c r="Y165" i="64"/>
  <c r="U165" i="64"/>
  <c r="BT164" i="64"/>
  <c r="BR164" i="64"/>
  <c r="BE164" i="64"/>
  <c r="BC164" i="64"/>
  <c r="AP164" i="64"/>
  <c r="AN164" i="64"/>
  <c r="AA164" i="64"/>
  <c r="Y164" i="64"/>
  <c r="Z164" i="64" s="1"/>
  <c r="U164" i="64"/>
  <c r="BT163" i="64"/>
  <c r="BR163" i="64"/>
  <c r="BE163" i="64"/>
  <c r="BC163" i="64"/>
  <c r="AP163" i="64"/>
  <c r="AN163" i="64"/>
  <c r="AA163" i="64"/>
  <c r="Z163" i="64"/>
  <c r="Y163" i="64"/>
  <c r="U163" i="64"/>
  <c r="BT162" i="64"/>
  <c r="BR162" i="64"/>
  <c r="BE162" i="64"/>
  <c r="BC162" i="64"/>
  <c r="AP162" i="64"/>
  <c r="AN162" i="64"/>
  <c r="AA162" i="64"/>
  <c r="Y162" i="64"/>
  <c r="Z162" i="64" s="1"/>
  <c r="U162" i="64"/>
  <c r="BT161" i="64"/>
  <c r="BR161" i="64"/>
  <c r="BE161" i="64"/>
  <c r="BC161" i="64"/>
  <c r="AP161" i="64"/>
  <c r="AN161" i="64"/>
  <c r="AA161" i="64"/>
  <c r="Z161" i="64" s="1"/>
  <c r="Y161" i="64"/>
  <c r="U161" i="64"/>
  <c r="BT160" i="64"/>
  <c r="BR160" i="64"/>
  <c r="BE160" i="64"/>
  <c r="BC160" i="64"/>
  <c r="AP160" i="64"/>
  <c r="AN160" i="64"/>
  <c r="AA160" i="64"/>
  <c r="Y160" i="64"/>
  <c r="Z160" i="64" s="1"/>
  <c r="U160" i="64"/>
  <c r="BT159" i="64"/>
  <c r="BR159" i="64"/>
  <c r="BE159" i="64"/>
  <c r="BC159" i="64"/>
  <c r="AP159" i="64"/>
  <c r="AN159" i="64"/>
  <c r="AA159" i="64"/>
  <c r="Z159" i="64"/>
  <c r="Y159" i="64"/>
  <c r="U159" i="64"/>
  <c r="BT158" i="64"/>
  <c r="BR158" i="64"/>
  <c r="BE158" i="64"/>
  <c r="BC158" i="64"/>
  <c r="AP158" i="64"/>
  <c r="AN158" i="64"/>
  <c r="AN154" i="64" s="1"/>
  <c r="AN149" i="64" s="1"/>
  <c r="AA158" i="64"/>
  <c r="Y158" i="64"/>
  <c r="Z158" i="64" s="1"/>
  <c r="U158" i="64"/>
  <c r="BT157" i="64"/>
  <c r="BR157" i="64"/>
  <c r="BE157" i="64"/>
  <c r="BE154" i="64" s="1"/>
  <c r="BC157" i="64"/>
  <c r="AP157" i="64"/>
  <c r="AN157" i="64"/>
  <c r="AA157" i="64"/>
  <c r="Z157" i="64"/>
  <c r="Y157" i="64"/>
  <c r="U157" i="64"/>
  <c r="BT156" i="64"/>
  <c r="BR156" i="64"/>
  <c r="BE156" i="64"/>
  <c r="BC156" i="64"/>
  <c r="AP156" i="64"/>
  <c r="AN156" i="64"/>
  <c r="AA156" i="64"/>
  <c r="Y156" i="64"/>
  <c r="Z156" i="64" s="1"/>
  <c r="U156" i="64"/>
  <c r="BO154" i="64"/>
  <c r="BN154" i="64"/>
  <c r="BM154" i="64"/>
  <c r="BL154" i="64"/>
  <c r="BK154" i="64"/>
  <c r="BJ154" i="64"/>
  <c r="BI154" i="64"/>
  <c r="BH154" i="64"/>
  <c r="BG154" i="64"/>
  <c r="BF154" i="64"/>
  <c r="BD154" i="64"/>
  <c r="BB154" i="64"/>
  <c r="BA154" i="64"/>
  <c r="AZ154" i="64"/>
  <c r="AY154" i="64"/>
  <c r="AX154" i="64"/>
  <c r="AW154" i="64"/>
  <c r="AV154" i="64"/>
  <c r="AU154" i="64"/>
  <c r="AT154" i="64"/>
  <c r="AS154" i="64"/>
  <c r="AR154" i="64"/>
  <c r="AQ154" i="64"/>
  <c r="AM154" i="64"/>
  <c r="AM149" i="64" s="1"/>
  <c r="AL154" i="64"/>
  <c r="AK154" i="64"/>
  <c r="AJ154" i="64"/>
  <c r="AJ149" i="64" s="1"/>
  <c r="AI154" i="64"/>
  <c r="AI149" i="64" s="1"/>
  <c r="AH154" i="64"/>
  <c r="AG154" i="64"/>
  <c r="AG149" i="64" s="1"/>
  <c r="AF154" i="64"/>
  <c r="AF149" i="64" s="1"/>
  <c r="AE154" i="64"/>
  <c r="AE149" i="64" s="1"/>
  <c r="AD154" i="64"/>
  <c r="AB154" i="64"/>
  <c r="Y154" i="64"/>
  <c r="V154" i="64"/>
  <c r="T154" i="64"/>
  <c r="AO149" i="64"/>
  <c r="AL149" i="64"/>
  <c r="AK149" i="64"/>
  <c r="AH149" i="64"/>
  <c r="AD149" i="64"/>
  <c r="AC149" i="64"/>
  <c r="AB149" i="64"/>
  <c r="Y149" i="64"/>
  <c r="V149" i="64"/>
  <c r="T149" i="64"/>
  <c r="BT135" i="64"/>
  <c r="BR135" i="64"/>
  <c r="BE135" i="64"/>
  <c r="BC135" i="64"/>
  <c r="AP135" i="64"/>
  <c r="AN135" i="64"/>
  <c r="AA135" i="64"/>
  <c r="Y135" i="64"/>
  <c r="BT134" i="64"/>
  <c r="BR134" i="64"/>
  <c r="BE134" i="64"/>
  <c r="BC134" i="64"/>
  <c r="BA134" i="64"/>
  <c r="AP134" i="64"/>
  <c r="AN134" i="64"/>
  <c r="AA134" i="64"/>
  <c r="Y134" i="64"/>
  <c r="Z134" i="64" s="1"/>
  <c r="U134" i="64"/>
  <c r="BT133" i="64"/>
  <c r="BR133" i="64"/>
  <c r="BE133" i="64"/>
  <c r="BC133" i="64"/>
  <c r="BA133" i="64"/>
  <c r="AP133" i="64"/>
  <c r="AN133" i="64"/>
  <c r="AA133" i="64"/>
  <c r="Y133" i="64"/>
  <c r="U133" i="64"/>
  <c r="BT132" i="64"/>
  <c r="BR132" i="64"/>
  <c r="BE132" i="64"/>
  <c r="BC132" i="64"/>
  <c r="BA132" i="64"/>
  <c r="AP132" i="64"/>
  <c r="AN132" i="64"/>
  <c r="AA132" i="64"/>
  <c r="Y132" i="64"/>
  <c r="Z132" i="64" s="1"/>
  <c r="U132" i="64"/>
  <c r="BT131" i="64"/>
  <c r="BR131" i="64"/>
  <c r="BE131" i="64"/>
  <c r="BC131" i="64"/>
  <c r="BA131" i="64"/>
  <c r="AP131" i="64"/>
  <c r="AN131" i="64"/>
  <c r="AA131" i="64"/>
  <c r="Y131" i="64"/>
  <c r="Z131" i="64" s="1"/>
  <c r="U131" i="64"/>
  <c r="BT130" i="64"/>
  <c r="BR130" i="64"/>
  <c r="BE130" i="64"/>
  <c r="BC130" i="64"/>
  <c r="BA130" i="64"/>
  <c r="AP130" i="64"/>
  <c r="AN130" i="64"/>
  <c r="AA130" i="64"/>
  <c r="Y130" i="64"/>
  <c r="U130" i="64"/>
  <c r="BT129" i="64"/>
  <c r="BR129" i="64"/>
  <c r="BE129" i="64"/>
  <c r="BC129" i="64"/>
  <c r="BA129" i="64"/>
  <c r="AP129" i="64"/>
  <c r="AN129" i="64"/>
  <c r="AA129" i="64"/>
  <c r="Y129" i="64"/>
  <c r="Z129" i="64" s="1"/>
  <c r="U129" i="64"/>
  <c r="BT128" i="64"/>
  <c r="BR128" i="64"/>
  <c r="BE128" i="64"/>
  <c r="BC128" i="64"/>
  <c r="BA128" i="64"/>
  <c r="AP128" i="64"/>
  <c r="AN128" i="64"/>
  <c r="AA128" i="64"/>
  <c r="Y128" i="64"/>
  <c r="U128" i="64"/>
  <c r="BT127" i="64"/>
  <c r="BR127" i="64"/>
  <c r="BE127" i="64"/>
  <c r="BC127" i="64"/>
  <c r="BA127" i="64"/>
  <c r="AP127" i="64"/>
  <c r="AN127" i="64"/>
  <c r="AA127" i="64"/>
  <c r="Y127" i="64"/>
  <c r="Z127" i="64" s="1"/>
  <c r="U127" i="64"/>
  <c r="BT126" i="64"/>
  <c r="BR126" i="64"/>
  <c r="BE126" i="64"/>
  <c r="BD126" i="64" s="1"/>
  <c r="BC126" i="64"/>
  <c r="BA126" i="64"/>
  <c r="AP126" i="64"/>
  <c r="AN126" i="64"/>
  <c r="AA126" i="64"/>
  <c r="Y126" i="64"/>
  <c r="U126" i="64"/>
  <c r="BT125" i="64"/>
  <c r="BR125" i="64"/>
  <c r="BE125" i="64"/>
  <c r="BC125" i="64"/>
  <c r="BA125" i="64"/>
  <c r="AP125" i="64"/>
  <c r="AN125" i="64"/>
  <c r="AA125" i="64"/>
  <c r="Y125" i="64"/>
  <c r="Z125" i="64" s="1"/>
  <c r="U125" i="64"/>
  <c r="BT124" i="64"/>
  <c r="BR124" i="64"/>
  <c r="BE124" i="64"/>
  <c r="BD124" i="64" s="1"/>
  <c r="BC124" i="64"/>
  <c r="BA124" i="64"/>
  <c r="AP124" i="64"/>
  <c r="AN124" i="64"/>
  <c r="AA124" i="64"/>
  <c r="Y124" i="64"/>
  <c r="U124" i="64"/>
  <c r="BT123" i="64"/>
  <c r="BR123" i="64"/>
  <c r="BE123" i="64"/>
  <c r="BC123" i="64"/>
  <c r="BA123" i="64"/>
  <c r="AP123" i="64"/>
  <c r="AN123" i="64"/>
  <c r="AA123" i="64"/>
  <c r="Z123" i="64"/>
  <c r="Y123" i="64"/>
  <c r="U123" i="64"/>
  <c r="BT122" i="64"/>
  <c r="BR122" i="64"/>
  <c r="BE122" i="64"/>
  <c r="BC122" i="64"/>
  <c r="BA122" i="64"/>
  <c r="AP122" i="64"/>
  <c r="AN122" i="64"/>
  <c r="AA122" i="64"/>
  <c r="Y122" i="64"/>
  <c r="Z122" i="64" s="1"/>
  <c r="U122" i="64"/>
  <c r="BT121" i="64"/>
  <c r="BR121" i="64"/>
  <c r="BE121" i="64"/>
  <c r="BC121" i="64"/>
  <c r="BA121" i="64"/>
  <c r="AP121" i="64"/>
  <c r="AN121" i="64"/>
  <c r="AA121" i="64"/>
  <c r="Y121" i="64"/>
  <c r="U121" i="64"/>
  <c r="BT120" i="64"/>
  <c r="BR120" i="64"/>
  <c r="BE120" i="64"/>
  <c r="BC120" i="64"/>
  <c r="BA120" i="64"/>
  <c r="AP120" i="64"/>
  <c r="AN120" i="64"/>
  <c r="AA120" i="64"/>
  <c r="Y120" i="64"/>
  <c r="Z120" i="64" s="1"/>
  <c r="U120" i="64"/>
  <c r="BT119" i="64"/>
  <c r="BR119" i="64"/>
  <c r="BE119" i="64"/>
  <c r="BC119" i="64"/>
  <c r="BA119" i="64"/>
  <c r="AP119" i="64"/>
  <c r="AN119" i="64"/>
  <c r="AA119" i="64"/>
  <c r="Z119" i="64" s="1"/>
  <c r="Y119" i="64"/>
  <c r="U119" i="64"/>
  <c r="BT118" i="64"/>
  <c r="BR118" i="64"/>
  <c r="BE118" i="64"/>
  <c r="BC118" i="64"/>
  <c r="BA118" i="64"/>
  <c r="AP118" i="64"/>
  <c r="AN118" i="64"/>
  <c r="AA118" i="64"/>
  <c r="Y118" i="64"/>
  <c r="Z118" i="64" s="1"/>
  <c r="U118" i="64"/>
  <c r="BT117" i="64"/>
  <c r="BR117" i="64"/>
  <c r="BE117" i="64"/>
  <c r="BC117" i="64"/>
  <c r="BA117" i="64"/>
  <c r="AP117" i="64"/>
  <c r="AN117" i="64"/>
  <c r="AA117" i="64"/>
  <c r="Y117" i="64"/>
  <c r="U117" i="64"/>
  <c r="BT116" i="64"/>
  <c r="BR116" i="64"/>
  <c r="BE116" i="64"/>
  <c r="BC116" i="64"/>
  <c r="BA116" i="64"/>
  <c r="AP116" i="64"/>
  <c r="AN116" i="64"/>
  <c r="AA116" i="64"/>
  <c r="Y116" i="64"/>
  <c r="Z116" i="64" s="1"/>
  <c r="U116" i="64"/>
  <c r="BT115" i="64"/>
  <c r="BR115" i="64"/>
  <c r="BE115" i="64"/>
  <c r="BC115" i="64"/>
  <c r="BA115" i="64"/>
  <c r="AP115" i="64"/>
  <c r="AN115" i="64"/>
  <c r="AA115" i="64"/>
  <c r="Y115" i="64"/>
  <c r="U115" i="64"/>
  <c r="BT114" i="64"/>
  <c r="BR114" i="64"/>
  <c r="BE114" i="64"/>
  <c r="BC114" i="64"/>
  <c r="BA114" i="64"/>
  <c r="AP114" i="64"/>
  <c r="AN114" i="64"/>
  <c r="AA114" i="64"/>
  <c r="Y114" i="64"/>
  <c r="U114" i="64"/>
  <c r="BT113" i="64"/>
  <c r="BR113" i="64"/>
  <c r="BE113" i="64"/>
  <c r="BC113" i="64"/>
  <c r="BA113" i="64"/>
  <c r="AP113" i="64"/>
  <c r="AN113" i="64"/>
  <c r="AA113" i="64"/>
  <c r="Y113" i="64"/>
  <c r="U113" i="64"/>
  <c r="BT112" i="64"/>
  <c r="BR112" i="64"/>
  <c r="BE112" i="64"/>
  <c r="BC112" i="64"/>
  <c r="BA112" i="64"/>
  <c r="AP112" i="64"/>
  <c r="AN112" i="64"/>
  <c r="AA112" i="64"/>
  <c r="Y112" i="64"/>
  <c r="U112" i="64"/>
  <c r="BT111" i="64"/>
  <c r="BR111" i="64"/>
  <c r="BE111" i="64"/>
  <c r="BC111" i="64"/>
  <c r="BA111" i="64"/>
  <c r="AP111" i="64"/>
  <c r="AN111" i="64"/>
  <c r="AA111" i="64"/>
  <c r="Y111" i="64"/>
  <c r="U111" i="64"/>
  <c r="BT110" i="64"/>
  <c r="BR110" i="64"/>
  <c r="BE110" i="64"/>
  <c r="BC110" i="64"/>
  <c r="BA110" i="64"/>
  <c r="AP110" i="64"/>
  <c r="AN110" i="64"/>
  <c r="AA110" i="64"/>
  <c r="Y110" i="64"/>
  <c r="U110" i="64"/>
  <c r="BT109" i="64"/>
  <c r="BR109" i="64"/>
  <c r="BE109" i="64"/>
  <c r="BC109" i="64"/>
  <c r="BA109" i="64"/>
  <c r="AP109" i="64"/>
  <c r="AN109" i="64"/>
  <c r="AA109" i="64"/>
  <c r="Y109" i="64"/>
  <c r="U109" i="64"/>
  <c r="BT108" i="64"/>
  <c r="BR108" i="64"/>
  <c r="BE108" i="64"/>
  <c r="BC108" i="64"/>
  <c r="BA108" i="64"/>
  <c r="AP108" i="64"/>
  <c r="AN108" i="64"/>
  <c r="AA108" i="64"/>
  <c r="Y108" i="64"/>
  <c r="U108" i="64"/>
  <c r="BT107" i="64"/>
  <c r="BR107" i="64"/>
  <c r="BE107" i="64"/>
  <c r="BC107" i="64"/>
  <c r="BA107" i="64"/>
  <c r="AP107" i="64"/>
  <c r="AN107" i="64"/>
  <c r="AA107" i="64"/>
  <c r="Y107" i="64"/>
  <c r="Z107" i="64" s="1"/>
  <c r="U107" i="64"/>
  <c r="BT106" i="64"/>
  <c r="BR106" i="64"/>
  <c r="BE106" i="64"/>
  <c r="BC106" i="64"/>
  <c r="BA106" i="64"/>
  <c r="AP106" i="64"/>
  <c r="AN106" i="64"/>
  <c r="AA106" i="64"/>
  <c r="Y106" i="64"/>
  <c r="Z106" i="64" s="1"/>
  <c r="U106" i="64"/>
  <c r="BT105" i="64"/>
  <c r="BR105" i="64"/>
  <c r="BE105" i="64"/>
  <c r="BC105" i="64"/>
  <c r="BA105" i="64"/>
  <c r="AP105" i="64"/>
  <c r="AN105" i="64"/>
  <c r="AA105" i="64"/>
  <c r="Y105" i="64"/>
  <c r="U105" i="64"/>
  <c r="BT104" i="64"/>
  <c r="BR104" i="64"/>
  <c r="BE104" i="64"/>
  <c r="BC104" i="64"/>
  <c r="BA104" i="64"/>
  <c r="AP104" i="64"/>
  <c r="AN104" i="64"/>
  <c r="AA104" i="64"/>
  <c r="Y104" i="64"/>
  <c r="Z104" i="64" s="1"/>
  <c r="U104" i="64"/>
  <c r="BT103" i="64"/>
  <c r="BR103" i="64"/>
  <c r="BE103" i="64"/>
  <c r="BC103" i="64"/>
  <c r="BA103" i="64"/>
  <c r="AP103" i="64"/>
  <c r="AN103" i="64"/>
  <c r="AA103" i="64"/>
  <c r="Y103" i="64"/>
  <c r="U103" i="64"/>
  <c r="BT102" i="64"/>
  <c r="BR102" i="64"/>
  <c r="BE102" i="64"/>
  <c r="BC102" i="64"/>
  <c r="BA102" i="64"/>
  <c r="AP102" i="64"/>
  <c r="AN102" i="64"/>
  <c r="AA102" i="64"/>
  <c r="Y102" i="64"/>
  <c r="Z102" i="64" s="1"/>
  <c r="U102" i="64"/>
  <c r="BT101" i="64"/>
  <c r="BR101" i="64"/>
  <c r="BE101" i="64"/>
  <c r="BD101" i="64" s="1"/>
  <c r="BC101" i="64"/>
  <c r="BA101" i="64"/>
  <c r="AP101" i="64"/>
  <c r="AN101" i="64"/>
  <c r="AA101" i="64"/>
  <c r="Y101" i="64"/>
  <c r="U101" i="64"/>
  <c r="BT100" i="64"/>
  <c r="BR100" i="64"/>
  <c r="BE100" i="64"/>
  <c r="BC100" i="64"/>
  <c r="BA100" i="64"/>
  <c r="AP100" i="64"/>
  <c r="AN100" i="64"/>
  <c r="AA100" i="64"/>
  <c r="Y100" i="64"/>
  <c r="Z100" i="64" s="1"/>
  <c r="U100" i="64"/>
  <c r="BT98" i="64"/>
  <c r="BR98" i="64"/>
  <c r="BE98" i="64"/>
  <c r="BD98" i="64" s="1"/>
  <c r="BC98" i="64"/>
  <c r="BA98" i="64"/>
  <c r="AP98" i="64"/>
  <c r="AN98" i="64"/>
  <c r="AA98" i="64"/>
  <c r="Y98" i="64"/>
  <c r="Z98" i="64" s="1"/>
  <c r="U98" i="64"/>
  <c r="BT97" i="64"/>
  <c r="BR97" i="64"/>
  <c r="BE97" i="64"/>
  <c r="BC97" i="64"/>
  <c r="BA97" i="64"/>
  <c r="AP97" i="64"/>
  <c r="AN97" i="64"/>
  <c r="AA97" i="64"/>
  <c r="Y97" i="64"/>
  <c r="U97" i="64"/>
  <c r="BT96" i="64"/>
  <c r="BR96" i="64"/>
  <c r="BE96" i="64"/>
  <c r="BD96" i="64" s="1"/>
  <c r="BC96" i="64"/>
  <c r="BA96" i="64"/>
  <c r="AP96" i="64"/>
  <c r="AN96" i="64"/>
  <c r="AA96" i="64"/>
  <c r="Y96" i="64"/>
  <c r="Z96" i="64" s="1"/>
  <c r="U96" i="64"/>
  <c r="BT94" i="64"/>
  <c r="BR94" i="64"/>
  <c r="BE94" i="64"/>
  <c r="BC94" i="64"/>
  <c r="BA94" i="64"/>
  <c r="AP94" i="64"/>
  <c r="AN94" i="64"/>
  <c r="AA94" i="64"/>
  <c r="Y94" i="64"/>
  <c r="U94" i="64"/>
  <c r="BT93" i="64"/>
  <c r="BR93" i="64"/>
  <c r="BE93" i="64"/>
  <c r="BD93" i="64" s="1"/>
  <c r="BC93" i="64"/>
  <c r="BA93" i="64"/>
  <c r="AP93" i="64"/>
  <c r="AN93" i="64"/>
  <c r="AA93" i="64"/>
  <c r="Y93" i="64"/>
  <c r="Z93" i="64" s="1"/>
  <c r="U93" i="64"/>
  <c r="BT92" i="64"/>
  <c r="BR92" i="64"/>
  <c r="BE92" i="64"/>
  <c r="BC92" i="64"/>
  <c r="BA92" i="64"/>
  <c r="AP92" i="64"/>
  <c r="AN92" i="64"/>
  <c r="AA92" i="64"/>
  <c r="Y92" i="64"/>
  <c r="U92" i="64"/>
  <c r="BT91" i="64"/>
  <c r="BR91" i="64"/>
  <c r="BE91" i="64"/>
  <c r="BC91" i="64"/>
  <c r="BA91" i="64"/>
  <c r="AP91" i="64"/>
  <c r="AN91" i="64"/>
  <c r="AA91" i="64"/>
  <c r="Y91" i="64"/>
  <c r="Z91" i="64" s="1"/>
  <c r="U91" i="64"/>
  <c r="BT90" i="64"/>
  <c r="BR90" i="64"/>
  <c r="BG90" i="64"/>
  <c r="BE90" i="64"/>
  <c r="BC90" i="64"/>
  <c r="BA90" i="64"/>
  <c r="AR90" i="64"/>
  <c r="AP90" i="64"/>
  <c r="AN90" i="64"/>
  <c r="AO90" i="64" s="1"/>
  <c r="AC90" i="64"/>
  <c r="AA90" i="64"/>
  <c r="Y90" i="64"/>
  <c r="Z90" i="64" s="1"/>
  <c r="U90" i="64"/>
  <c r="F90" i="64"/>
  <c r="BT89" i="64"/>
  <c r="BR89" i="64"/>
  <c r="BG89" i="64"/>
  <c r="BE89" i="64"/>
  <c r="BC89" i="64"/>
  <c r="BA89" i="64"/>
  <c r="AR89" i="64"/>
  <c r="AP89" i="64"/>
  <c r="AN89" i="64"/>
  <c r="AC89" i="64"/>
  <c r="AA89" i="64"/>
  <c r="Y89" i="64"/>
  <c r="U89" i="64"/>
  <c r="F89" i="64"/>
  <c r="BT88" i="64"/>
  <c r="BR88" i="64"/>
  <c r="BG88" i="64"/>
  <c r="BE88" i="64"/>
  <c r="BC88" i="64"/>
  <c r="BD88" i="64" s="1"/>
  <c r="BA88" i="64"/>
  <c r="AR88" i="64"/>
  <c r="AP88" i="64"/>
  <c r="AO88" i="64"/>
  <c r="AN88" i="64"/>
  <c r="AC88" i="64"/>
  <c r="AA88" i="64"/>
  <c r="Z88" i="64"/>
  <c r="Y88" i="64"/>
  <c r="U88" i="64"/>
  <c r="F88" i="64"/>
  <c r="BT87" i="64"/>
  <c r="BS87" i="64" s="1"/>
  <c r="BR87" i="64"/>
  <c r="BG87" i="64"/>
  <c r="BE87" i="64"/>
  <c r="BC87" i="64"/>
  <c r="BA87" i="64"/>
  <c r="AR87" i="64"/>
  <c r="AP87" i="64"/>
  <c r="AN87" i="64"/>
  <c r="AO87" i="64" s="1"/>
  <c r="AC87" i="64"/>
  <c r="AA87" i="64"/>
  <c r="Y87" i="64"/>
  <c r="Z87" i="64" s="1"/>
  <c r="U87" i="64"/>
  <c r="F87" i="64"/>
  <c r="BT86" i="64"/>
  <c r="BR86" i="64"/>
  <c r="BS86" i="64" s="1"/>
  <c r="BG86" i="64"/>
  <c r="BE86" i="64"/>
  <c r="BC86" i="64"/>
  <c r="BA86" i="64"/>
  <c r="AR86" i="64"/>
  <c r="AP86" i="64"/>
  <c r="AN86" i="64"/>
  <c r="AO86" i="64" s="1"/>
  <c r="AC86" i="64"/>
  <c r="AA86" i="64"/>
  <c r="Y86" i="64"/>
  <c r="U86" i="64"/>
  <c r="F86" i="64"/>
  <c r="BT85" i="64"/>
  <c r="BR85" i="64"/>
  <c r="BG85" i="64"/>
  <c r="BE85" i="64"/>
  <c r="BC85" i="64"/>
  <c r="BA85" i="64"/>
  <c r="AR85" i="64"/>
  <c r="AP85" i="64"/>
  <c r="AN85" i="64"/>
  <c r="AC85" i="64"/>
  <c r="AA85" i="64"/>
  <c r="Y85" i="64"/>
  <c r="U85" i="64"/>
  <c r="F85" i="64"/>
  <c r="BT84" i="64"/>
  <c r="BR84" i="64"/>
  <c r="BE84" i="64"/>
  <c r="BC84" i="64"/>
  <c r="BA84" i="64"/>
  <c r="AP84" i="64"/>
  <c r="AN84" i="64"/>
  <c r="AA84" i="64"/>
  <c r="Y84" i="64"/>
  <c r="Z84" i="64" s="1"/>
  <c r="U84" i="64"/>
  <c r="BT83" i="64"/>
  <c r="BR83" i="64"/>
  <c r="BE83" i="64"/>
  <c r="BC83" i="64"/>
  <c r="BA83" i="64"/>
  <c r="AP83" i="64"/>
  <c r="AN83" i="64"/>
  <c r="AA83" i="64"/>
  <c r="Y83" i="64"/>
  <c r="Z83" i="64" s="1"/>
  <c r="U83" i="64"/>
  <c r="BT82" i="64"/>
  <c r="BR82" i="64"/>
  <c r="BE82" i="64"/>
  <c r="BC82" i="64"/>
  <c r="BA82" i="64"/>
  <c r="AP82" i="64"/>
  <c r="AN82" i="64"/>
  <c r="AA82" i="64"/>
  <c r="Y82" i="64"/>
  <c r="U82" i="64"/>
  <c r="BT81" i="64"/>
  <c r="BR81" i="64"/>
  <c r="BE81" i="64"/>
  <c r="BC81" i="64"/>
  <c r="BA81" i="64"/>
  <c r="AP81" i="64"/>
  <c r="AN81" i="64"/>
  <c r="AA81" i="64"/>
  <c r="Y81" i="64"/>
  <c r="Z81" i="64" s="1"/>
  <c r="U81" i="64"/>
  <c r="BT80" i="64"/>
  <c r="BR80" i="64"/>
  <c r="BE80" i="64"/>
  <c r="BC80" i="64"/>
  <c r="BA80" i="64"/>
  <c r="AP80" i="64"/>
  <c r="AN80" i="64"/>
  <c r="AA80" i="64"/>
  <c r="Y80" i="64"/>
  <c r="U80" i="64"/>
  <c r="BT79" i="64"/>
  <c r="BR79" i="64"/>
  <c r="BE79" i="64"/>
  <c r="BC79" i="64"/>
  <c r="BA79" i="64"/>
  <c r="AP79" i="64"/>
  <c r="AN79" i="64"/>
  <c r="AA79" i="64"/>
  <c r="Y79" i="64"/>
  <c r="Z79" i="64" s="1"/>
  <c r="U79" i="64"/>
  <c r="BT78" i="64"/>
  <c r="BR78" i="64"/>
  <c r="BE78" i="64"/>
  <c r="BD78" i="64" s="1"/>
  <c r="BC78" i="64"/>
  <c r="BA78" i="64"/>
  <c r="AP78" i="64"/>
  <c r="AN78" i="64"/>
  <c r="AA78" i="64"/>
  <c r="Y78" i="64"/>
  <c r="U78" i="64"/>
  <c r="BT77" i="64"/>
  <c r="BR77" i="64"/>
  <c r="BE77" i="64"/>
  <c r="BC77" i="64"/>
  <c r="BA77" i="64"/>
  <c r="AP77" i="64"/>
  <c r="AN77" i="64"/>
  <c r="AA77" i="64"/>
  <c r="Y77" i="64"/>
  <c r="Z77" i="64" s="1"/>
  <c r="U77" i="64"/>
  <c r="BT76" i="64"/>
  <c r="BR76" i="64"/>
  <c r="BE76" i="64"/>
  <c r="BD76" i="64" s="1"/>
  <c r="BC76" i="64"/>
  <c r="BA76" i="64"/>
  <c r="AP76" i="64"/>
  <c r="AN76" i="64"/>
  <c r="AA76" i="64"/>
  <c r="Y76" i="64"/>
  <c r="U76" i="64"/>
  <c r="BT75" i="64"/>
  <c r="BR75" i="64"/>
  <c r="BE75" i="64"/>
  <c r="BC75" i="64"/>
  <c r="BA75" i="64"/>
  <c r="AP75" i="64"/>
  <c r="AN75" i="64"/>
  <c r="AA75" i="64"/>
  <c r="Z75" i="64"/>
  <c r="Y75" i="64"/>
  <c r="U75" i="64"/>
  <c r="BT74" i="64"/>
  <c r="BR74" i="64"/>
  <c r="BE74" i="64"/>
  <c r="BC74" i="64"/>
  <c r="BA74" i="64"/>
  <c r="AP74" i="64"/>
  <c r="AN74" i="64"/>
  <c r="AA74" i="64"/>
  <c r="Y74" i="64"/>
  <c r="Z74" i="64" s="1"/>
  <c r="U74" i="64"/>
  <c r="BT73" i="64"/>
  <c r="BR73" i="64"/>
  <c r="BE73" i="64"/>
  <c r="BC73" i="64"/>
  <c r="BA73" i="64"/>
  <c r="AP73" i="64"/>
  <c r="AN73" i="64"/>
  <c r="AA73" i="64"/>
  <c r="Y73" i="64"/>
  <c r="U73" i="64"/>
  <c r="BT72" i="64"/>
  <c r="BR72" i="64"/>
  <c r="BE72" i="64"/>
  <c r="BC72" i="64"/>
  <c r="BA72" i="64"/>
  <c r="AP72" i="64"/>
  <c r="AN72" i="64"/>
  <c r="AA72" i="64"/>
  <c r="Y72" i="64"/>
  <c r="Z72" i="64" s="1"/>
  <c r="U72" i="64"/>
  <c r="BT71" i="64"/>
  <c r="BR71" i="64"/>
  <c r="BE71" i="64"/>
  <c r="BC71" i="64"/>
  <c r="BA71" i="64"/>
  <c r="AP71" i="64"/>
  <c r="AN71" i="64"/>
  <c r="AA71" i="64"/>
  <c r="Z71" i="64" s="1"/>
  <c r="Y71" i="64"/>
  <c r="U71" i="64"/>
  <c r="BT70" i="64"/>
  <c r="BR70" i="64"/>
  <c r="BE70" i="64"/>
  <c r="BC70" i="64"/>
  <c r="BA70" i="64"/>
  <c r="AP70" i="64"/>
  <c r="AN70" i="64"/>
  <c r="AA70" i="64"/>
  <c r="Y70" i="64"/>
  <c r="Z70" i="64" s="1"/>
  <c r="U70" i="64"/>
  <c r="BT69" i="64"/>
  <c r="BR69" i="64"/>
  <c r="BE69" i="64"/>
  <c r="BC69" i="64"/>
  <c r="BA69" i="64"/>
  <c r="AP69" i="64"/>
  <c r="AN69" i="64"/>
  <c r="AA69" i="64"/>
  <c r="Y69" i="64"/>
  <c r="U69" i="64"/>
  <c r="BT68" i="64"/>
  <c r="BR68" i="64"/>
  <c r="BE68" i="64"/>
  <c r="BC68" i="64"/>
  <c r="BA68" i="64"/>
  <c r="AP68" i="64"/>
  <c r="AN68" i="64"/>
  <c r="AA68" i="64"/>
  <c r="Y68" i="64"/>
  <c r="Z68" i="64" s="1"/>
  <c r="U68" i="64"/>
  <c r="BT67" i="64"/>
  <c r="BR67" i="64"/>
  <c r="BE67" i="64"/>
  <c r="BC67" i="64"/>
  <c r="BA67" i="64"/>
  <c r="AP67" i="64"/>
  <c r="AN67" i="64"/>
  <c r="AA67" i="64"/>
  <c r="Y67" i="64"/>
  <c r="U67" i="64"/>
  <c r="BT66" i="64"/>
  <c r="BR66" i="64"/>
  <c r="BE66" i="64"/>
  <c r="BC66" i="64"/>
  <c r="BA66" i="64"/>
  <c r="AP66" i="64"/>
  <c r="AN66" i="64"/>
  <c r="AA66" i="64"/>
  <c r="Y66" i="64"/>
  <c r="U66" i="64"/>
  <c r="BT65" i="64"/>
  <c r="BR65" i="64"/>
  <c r="BE65" i="64"/>
  <c r="BC65" i="64"/>
  <c r="BA65" i="64"/>
  <c r="AP65" i="64"/>
  <c r="AN65" i="64"/>
  <c r="AA65" i="64"/>
  <c r="Y65" i="64"/>
  <c r="U65" i="64"/>
  <c r="BT64" i="64"/>
  <c r="BR64" i="64"/>
  <c r="BE64" i="64"/>
  <c r="BC64" i="64"/>
  <c r="BA64" i="64"/>
  <c r="AP64" i="64"/>
  <c r="AN64" i="64"/>
  <c r="AA64" i="64"/>
  <c r="Y64" i="64"/>
  <c r="U64" i="64"/>
  <c r="BT63" i="64"/>
  <c r="BR63" i="64"/>
  <c r="BE63" i="64"/>
  <c r="BC63" i="64"/>
  <c r="BA63" i="64"/>
  <c r="AP63" i="64"/>
  <c r="AN63" i="64"/>
  <c r="AA63" i="64"/>
  <c r="Y63" i="64"/>
  <c r="U63" i="64"/>
  <c r="BT62" i="64"/>
  <c r="BR62" i="64"/>
  <c r="BE62" i="64"/>
  <c r="BC62" i="64"/>
  <c r="BA62" i="64"/>
  <c r="AP62" i="64"/>
  <c r="AN62" i="64"/>
  <c r="AA62" i="64"/>
  <c r="Y62" i="64"/>
  <c r="U62" i="64"/>
  <c r="BT61" i="64"/>
  <c r="BR61" i="64"/>
  <c r="BE61" i="64"/>
  <c r="BC61" i="64"/>
  <c r="BA61" i="64"/>
  <c r="AP61" i="64"/>
  <c r="AN61" i="64"/>
  <c r="AA61" i="64"/>
  <c r="Y61" i="64"/>
  <c r="U61" i="64"/>
  <c r="BT60" i="64"/>
  <c r="BR60" i="64"/>
  <c r="BE60" i="64"/>
  <c r="BC60" i="64"/>
  <c r="BA60" i="64"/>
  <c r="AP60" i="64"/>
  <c r="AN60" i="64"/>
  <c r="AA60" i="64"/>
  <c r="Y60" i="64"/>
  <c r="U60" i="64"/>
  <c r="BT59" i="64"/>
  <c r="BR59" i="64"/>
  <c r="BE59" i="64"/>
  <c r="BC59" i="64"/>
  <c r="BA59" i="64"/>
  <c r="AP59" i="64"/>
  <c r="AN59" i="64"/>
  <c r="AA59" i="64"/>
  <c r="Y59" i="64"/>
  <c r="Z59" i="64" s="1"/>
  <c r="U59" i="64"/>
  <c r="BT58" i="64"/>
  <c r="BR58" i="64"/>
  <c r="BE58" i="64"/>
  <c r="BC58" i="64"/>
  <c r="BA58" i="64"/>
  <c r="AP58" i="64"/>
  <c r="AN58" i="64"/>
  <c r="AA58" i="64"/>
  <c r="Y58" i="64"/>
  <c r="Z58" i="64" s="1"/>
  <c r="U58" i="64"/>
  <c r="BT57" i="64"/>
  <c r="BR57" i="64"/>
  <c r="BE57" i="64"/>
  <c r="BC57" i="64"/>
  <c r="BA57" i="64"/>
  <c r="AP57" i="64"/>
  <c r="AN57" i="64"/>
  <c r="AA57" i="64"/>
  <c r="Y57" i="64"/>
  <c r="U57" i="64"/>
  <c r="BT56" i="64"/>
  <c r="BR56" i="64"/>
  <c r="BE56" i="64"/>
  <c r="BC56" i="64"/>
  <c r="BA56" i="64"/>
  <c r="AP56" i="64"/>
  <c r="AN56" i="64"/>
  <c r="AA56" i="64"/>
  <c r="Y56" i="64"/>
  <c r="Z56" i="64" s="1"/>
  <c r="U56" i="64"/>
  <c r="BT55" i="64"/>
  <c r="BR55" i="64"/>
  <c r="BE55" i="64"/>
  <c r="BC55" i="64"/>
  <c r="BD55" i="64" s="1"/>
  <c r="BA55" i="64"/>
  <c r="AP55" i="64"/>
  <c r="AN55" i="64"/>
  <c r="AA55" i="64"/>
  <c r="Y55" i="64"/>
  <c r="U55" i="64"/>
  <c r="BT54" i="64"/>
  <c r="BR54" i="64"/>
  <c r="BE54" i="64"/>
  <c r="BC54" i="64"/>
  <c r="BD54" i="64" s="1"/>
  <c r="BA54" i="64"/>
  <c r="AP54" i="64"/>
  <c r="AN54" i="64"/>
  <c r="AA54" i="64"/>
  <c r="Y54" i="64"/>
  <c r="U54" i="64"/>
  <c r="BT53" i="64"/>
  <c r="BR53" i="64"/>
  <c r="BE53" i="64"/>
  <c r="BC53" i="64"/>
  <c r="BD53" i="64" s="1"/>
  <c r="BA53" i="64"/>
  <c r="AP53" i="64"/>
  <c r="AN53" i="64"/>
  <c r="AA53" i="64"/>
  <c r="Y53" i="64"/>
  <c r="Z53" i="64" s="1"/>
  <c r="U53" i="64"/>
  <c r="BT52" i="64"/>
  <c r="BR52" i="64"/>
  <c r="BE52" i="64"/>
  <c r="BC52" i="64"/>
  <c r="BA52" i="64"/>
  <c r="AP52" i="64"/>
  <c r="AN52" i="64"/>
  <c r="AA52" i="64"/>
  <c r="Y52" i="64"/>
  <c r="U52" i="64"/>
  <c r="BT51" i="64"/>
  <c r="BR51" i="64"/>
  <c r="BE51" i="64"/>
  <c r="BC51" i="64"/>
  <c r="BD51" i="64" s="1"/>
  <c r="BA51" i="64"/>
  <c r="AP51" i="64"/>
  <c r="AN51" i="64"/>
  <c r="AA51" i="64"/>
  <c r="Y51" i="64"/>
  <c r="U51" i="64"/>
  <c r="BT50" i="64"/>
  <c r="BR50" i="64"/>
  <c r="BE50" i="64"/>
  <c r="BC50" i="64"/>
  <c r="BA50" i="64"/>
  <c r="AP50" i="64"/>
  <c r="AN50" i="64"/>
  <c r="AA50" i="64"/>
  <c r="Y50" i="64"/>
  <c r="U50" i="64"/>
  <c r="BT49" i="64"/>
  <c r="BR49" i="64"/>
  <c r="BE49" i="64"/>
  <c r="BC49" i="64"/>
  <c r="BD49" i="64" s="1"/>
  <c r="BA49" i="64"/>
  <c r="AP49" i="64"/>
  <c r="AN49" i="64"/>
  <c r="AA49" i="64"/>
  <c r="Y49" i="64"/>
  <c r="Z49" i="64" s="1"/>
  <c r="U49" i="64"/>
  <c r="BT48" i="64"/>
  <c r="BR48" i="64"/>
  <c r="BE48" i="64"/>
  <c r="BD48" i="64" s="1"/>
  <c r="BC48" i="64"/>
  <c r="BA48" i="64"/>
  <c r="AP48" i="64"/>
  <c r="AN48" i="64"/>
  <c r="AA48" i="64"/>
  <c r="Y48" i="64"/>
  <c r="Z48" i="64" s="1"/>
  <c r="U48" i="64"/>
  <c r="BT47" i="64"/>
  <c r="BR47" i="64"/>
  <c r="BE47" i="64"/>
  <c r="BC47" i="64"/>
  <c r="BD47" i="64" s="1"/>
  <c r="BA47" i="64"/>
  <c r="AP47" i="64"/>
  <c r="AN47" i="64"/>
  <c r="AA47" i="64"/>
  <c r="Y47" i="64"/>
  <c r="U47" i="64"/>
  <c r="BT46" i="64"/>
  <c r="BR46" i="64"/>
  <c r="BE46" i="64"/>
  <c r="BC46" i="64"/>
  <c r="BD46" i="64" s="1"/>
  <c r="BA46" i="64"/>
  <c r="AP46" i="64"/>
  <c r="AN46" i="64"/>
  <c r="AA46" i="64"/>
  <c r="Y46" i="64"/>
  <c r="U46" i="64"/>
  <c r="BT45" i="64"/>
  <c r="BR45" i="64"/>
  <c r="BE45" i="64"/>
  <c r="BC45" i="64"/>
  <c r="BD45" i="64" s="1"/>
  <c r="BA45" i="64"/>
  <c r="AP45" i="64"/>
  <c r="AN45" i="64"/>
  <c r="AA45" i="64"/>
  <c r="Y45" i="64"/>
  <c r="U45" i="64"/>
  <c r="BT44" i="64"/>
  <c r="BR44" i="64"/>
  <c r="BE44" i="64"/>
  <c r="BC44" i="64"/>
  <c r="BD44" i="64" s="1"/>
  <c r="BA44" i="64"/>
  <c r="AP44" i="64"/>
  <c r="AN44" i="64"/>
  <c r="AA44" i="64"/>
  <c r="Y44" i="64"/>
  <c r="Z44" i="64" s="1"/>
  <c r="U44" i="64"/>
  <c r="BT43" i="64"/>
  <c r="BR43" i="64"/>
  <c r="BE43" i="64"/>
  <c r="BD43" i="64"/>
  <c r="BC43" i="64"/>
  <c r="BA43" i="64"/>
  <c r="AP43" i="64"/>
  <c r="AN43" i="64"/>
  <c r="AA43" i="64"/>
  <c r="Y43" i="64"/>
  <c r="Z43" i="64" s="1"/>
  <c r="U43" i="64"/>
  <c r="BT42" i="64"/>
  <c r="BR42" i="64"/>
  <c r="BE42" i="64"/>
  <c r="BC42" i="64"/>
  <c r="BD42" i="64" s="1"/>
  <c r="BA42" i="64"/>
  <c r="AP42" i="64"/>
  <c r="AN42" i="64"/>
  <c r="AA42" i="64"/>
  <c r="Y42" i="64"/>
  <c r="U42" i="64"/>
  <c r="BT41" i="64"/>
  <c r="BR41" i="64"/>
  <c r="BE41" i="64"/>
  <c r="BC41" i="64"/>
  <c r="BA41" i="64"/>
  <c r="AP41" i="64"/>
  <c r="AN41" i="64"/>
  <c r="AA41" i="64"/>
  <c r="Y41" i="64"/>
  <c r="Z41" i="64" s="1"/>
  <c r="U41" i="64"/>
  <c r="BT40" i="64"/>
  <c r="BR40" i="64"/>
  <c r="BE40" i="64"/>
  <c r="BC40" i="64"/>
  <c r="BD40" i="64" s="1"/>
  <c r="BA40" i="64"/>
  <c r="AP40" i="64"/>
  <c r="AN40" i="64"/>
  <c r="AA40" i="64"/>
  <c r="Y40" i="64"/>
  <c r="Z40" i="64" s="1"/>
  <c r="U40" i="64"/>
  <c r="BT39" i="64"/>
  <c r="BR39" i="64"/>
  <c r="BE39" i="64"/>
  <c r="BC39" i="64"/>
  <c r="BD39" i="64" s="1"/>
  <c r="BA39" i="64"/>
  <c r="AP39" i="64"/>
  <c r="AN39" i="64"/>
  <c r="AA39" i="64"/>
  <c r="Y39" i="64"/>
  <c r="Z39" i="64" s="1"/>
  <c r="U39" i="64"/>
  <c r="BT38" i="64"/>
  <c r="BR38" i="64"/>
  <c r="BE38" i="64"/>
  <c r="BC38" i="64"/>
  <c r="BD38" i="64" s="1"/>
  <c r="BA38" i="64"/>
  <c r="AP38" i="64"/>
  <c r="AN38" i="64"/>
  <c r="AA38" i="64"/>
  <c r="Y38" i="64"/>
  <c r="U38" i="64"/>
  <c r="BT37" i="64"/>
  <c r="BR37" i="64"/>
  <c r="BE37" i="64"/>
  <c r="BC37" i="64"/>
  <c r="BD37" i="64" s="1"/>
  <c r="BA37" i="64"/>
  <c r="AP37" i="64"/>
  <c r="AN37" i="64"/>
  <c r="AA37" i="64"/>
  <c r="Y37" i="64"/>
  <c r="Z37" i="64" s="1"/>
  <c r="U37" i="64"/>
  <c r="BT36" i="64"/>
  <c r="BR36" i="64"/>
  <c r="BE36" i="64"/>
  <c r="BC36" i="64"/>
  <c r="BD36" i="64" s="1"/>
  <c r="BA36" i="64"/>
  <c r="AP36" i="64"/>
  <c r="AN36" i="64"/>
  <c r="AA36" i="64"/>
  <c r="Y36" i="64"/>
  <c r="U36" i="64"/>
  <c r="BT35" i="64"/>
  <c r="BR35" i="64"/>
  <c r="BE35" i="64"/>
  <c r="BC35" i="64"/>
  <c r="BD35" i="64" s="1"/>
  <c r="BA35" i="64"/>
  <c r="AP35" i="64"/>
  <c r="AN35" i="64"/>
  <c r="AA35" i="64"/>
  <c r="Y35" i="64"/>
  <c r="Z35" i="64" s="1"/>
  <c r="U35" i="64"/>
  <c r="BT34" i="64"/>
  <c r="BR34" i="64"/>
  <c r="BE34" i="64"/>
  <c r="BC34" i="64"/>
  <c r="BA34" i="64"/>
  <c r="AP34" i="64"/>
  <c r="AN34" i="64"/>
  <c r="AA34" i="64"/>
  <c r="Y34" i="64"/>
  <c r="U34" i="64"/>
  <c r="BT33" i="64"/>
  <c r="BR33" i="64"/>
  <c r="BE33" i="64"/>
  <c r="BC33" i="64"/>
  <c r="BD33" i="64" s="1"/>
  <c r="BA33" i="64"/>
  <c r="AP33" i="64"/>
  <c r="AN33" i="64"/>
  <c r="AA33" i="64"/>
  <c r="Y33" i="64"/>
  <c r="Z33" i="64" s="1"/>
  <c r="U33" i="64"/>
  <c r="BT32" i="64"/>
  <c r="BR32" i="64"/>
  <c r="BE32" i="64"/>
  <c r="BC32" i="64"/>
  <c r="BA32" i="64"/>
  <c r="AP32" i="64"/>
  <c r="AN32" i="64"/>
  <c r="AA32" i="64"/>
  <c r="Y32" i="64"/>
  <c r="Z32" i="64" s="1"/>
  <c r="U32" i="64"/>
  <c r="BT31" i="64"/>
  <c r="BR31" i="64"/>
  <c r="BE31" i="64"/>
  <c r="BC31" i="64"/>
  <c r="BD31" i="64" s="1"/>
  <c r="BA31" i="64"/>
  <c r="AP31" i="64"/>
  <c r="AN31" i="64"/>
  <c r="AA31" i="64"/>
  <c r="Y31" i="64"/>
  <c r="U31" i="64"/>
  <c r="BT30" i="64"/>
  <c r="BR30" i="64"/>
  <c r="BE30" i="64"/>
  <c r="BC30" i="64"/>
  <c r="BD30" i="64" s="1"/>
  <c r="BA30" i="64"/>
  <c r="AP30" i="64"/>
  <c r="AN30" i="64"/>
  <c r="AA30" i="64"/>
  <c r="Y30" i="64"/>
  <c r="U30" i="64"/>
  <c r="BT29" i="64"/>
  <c r="BR29" i="64"/>
  <c r="BE29" i="64"/>
  <c r="BC29" i="64"/>
  <c r="BD29" i="64" s="1"/>
  <c r="BA29" i="64"/>
  <c r="AP29" i="64"/>
  <c r="AN29" i="64"/>
  <c r="AA29" i="64"/>
  <c r="Y29" i="64"/>
  <c r="U29" i="64"/>
  <c r="BT28" i="64"/>
  <c r="BR28" i="64"/>
  <c r="BE28" i="64"/>
  <c r="BC28" i="64"/>
  <c r="BD28" i="64" s="1"/>
  <c r="BA28" i="64"/>
  <c r="AP28" i="64"/>
  <c r="AN28" i="64"/>
  <c r="AA28" i="64"/>
  <c r="Y28" i="64"/>
  <c r="Z28" i="64" s="1"/>
  <c r="U28" i="64"/>
  <c r="BT27" i="64"/>
  <c r="BR27" i="64"/>
  <c r="BE27" i="64"/>
  <c r="BD27" i="64"/>
  <c r="BC27" i="64"/>
  <c r="BA27" i="64"/>
  <c r="AP27" i="64"/>
  <c r="AN27" i="64"/>
  <c r="AA27" i="64"/>
  <c r="Y27" i="64"/>
  <c r="Z27" i="64" s="1"/>
  <c r="U27" i="64"/>
  <c r="BT26" i="64"/>
  <c r="BR26" i="64"/>
  <c r="BE26" i="64"/>
  <c r="BC26" i="64"/>
  <c r="BD26" i="64" s="1"/>
  <c r="BA26" i="64"/>
  <c r="AP26" i="64"/>
  <c r="AN26" i="64"/>
  <c r="AA26" i="64"/>
  <c r="Y26" i="64"/>
  <c r="U26" i="64"/>
  <c r="BT25" i="64"/>
  <c r="BR25" i="64"/>
  <c r="BE25" i="64"/>
  <c r="BC25" i="64"/>
  <c r="BA25" i="64"/>
  <c r="AP25" i="64"/>
  <c r="AN25" i="64"/>
  <c r="AA25" i="64"/>
  <c r="Y25" i="64"/>
  <c r="Z25" i="64" s="1"/>
  <c r="U25" i="64"/>
  <c r="BT24" i="64"/>
  <c r="BR24" i="64"/>
  <c r="BE24" i="64"/>
  <c r="BC24" i="64"/>
  <c r="BD24" i="64" s="1"/>
  <c r="BA24" i="64"/>
  <c r="AP24" i="64"/>
  <c r="AN24" i="64"/>
  <c r="AA24" i="64"/>
  <c r="Y24" i="64"/>
  <c r="Z24" i="64" s="1"/>
  <c r="U24" i="64"/>
  <c r="BT23" i="64"/>
  <c r="BR23" i="64"/>
  <c r="BE23" i="64"/>
  <c r="BC23" i="64"/>
  <c r="BD23" i="64" s="1"/>
  <c r="BA23" i="64"/>
  <c r="AP23" i="64"/>
  <c r="AN23" i="64"/>
  <c r="AA23" i="64"/>
  <c r="Y23" i="64"/>
  <c r="Z23" i="64" s="1"/>
  <c r="U23" i="64"/>
  <c r="BT22" i="64"/>
  <c r="BR22" i="64"/>
  <c r="BE22" i="64"/>
  <c r="BD22" i="64"/>
  <c r="BC22" i="64"/>
  <c r="BA22" i="64"/>
  <c r="AP22" i="64"/>
  <c r="AN22" i="64"/>
  <c r="AA22" i="64"/>
  <c r="Y22" i="64"/>
  <c r="Z22" i="64" s="1"/>
  <c r="U22" i="64"/>
  <c r="BQ20" i="64"/>
  <c r="BO20" i="64"/>
  <c r="BO19" i="64" s="1"/>
  <c r="BN20" i="64"/>
  <c r="BM20" i="64"/>
  <c r="BM19" i="64" s="1"/>
  <c r="BL20" i="64"/>
  <c r="BK20" i="64"/>
  <c r="BK19" i="64" s="1"/>
  <c r="BI20" i="64"/>
  <c r="BH20" i="64"/>
  <c r="BF20" i="64"/>
  <c r="BF19" i="64" s="1"/>
  <c r="BB20" i="64"/>
  <c r="BB19" i="64" s="1"/>
  <c r="AZ20" i="64"/>
  <c r="AZ19" i="64" s="1"/>
  <c r="AY20" i="64"/>
  <c r="AX20" i="64"/>
  <c r="AX19" i="64" s="1"/>
  <c r="AW20" i="64"/>
  <c r="AW19" i="64" s="1"/>
  <c r="AV20" i="64"/>
  <c r="AV19" i="64" s="1"/>
  <c r="AU20" i="64"/>
  <c r="AT20" i="64"/>
  <c r="AT19" i="64" s="1"/>
  <c r="AS20" i="64"/>
  <c r="AS19" i="64" s="1"/>
  <c r="AM20" i="64"/>
  <c r="AL20" i="64"/>
  <c r="AL19" i="64" s="1"/>
  <c r="AK20" i="64"/>
  <c r="AK19" i="64" s="1"/>
  <c r="AJ20" i="64"/>
  <c r="AI20" i="64"/>
  <c r="AI19" i="64" s="1"/>
  <c r="AH20" i="64"/>
  <c r="AG20" i="64"/>
  <c r="AG19" i="64" s="1"/>
  <c r="AE20" i="64"/>
  <c r="AD20" i="64"/>
  <c r="AB20" i="64"/>
  <c r="AB19" i="64" s="1"/>
  <c r="V20" i="64"/>
  <c r="T20" i="64"/>
  <c r="T19" i="64" s="1"/>
  <c r="S20" i="64"/>
  <c r="R20" i="64"/>
  <c r="Q20" i="64"/>
  <c r="Q19" i="64" s="1"/>
  <c r="P20" i="64"/>
  <c r="P19" i="64" s="1"/>
  <c r="O20" i="64"/>
  <c r="N20" i="64"/>
  <c r="M20" i="64"/>
  <c r="L20" i="64"/>
  <c r="L19" i="64" s="1"/>
  <c r="K20" i="64"/>
  <c r="J20" i="64"/>
  <c r="I20" i="64"/>
  <c r="H20" i="64"/>
  <c r="H19" i="64" s="1"/>
  <c r="G20" i="64"/>
  <c r="BQ19" i="64"/>
  <c r="BN19" i="64"/>
  <c r="BL19" i="64"/>
  <c r="BI19" i="64"/>
  <c r="BH19" i="64"/>
  <c r="AY19" i="64"/>
  <c r="AU19" i="64"/>
  <c r="AM19" i="64"/>
  <c r="AJ19" i="64"/>
  <c r="AH19" i="64"/>
  <c r="AE19" i="64"/>
  <c r="AD19" i="64"/>
  <c r="V19" i="64"/>
  <c r="S19" i="64"/>
  <c r="R19" i="64"/>
  <c r="O19" i="64"/>
  <c r="N19" i="64"/>
  <c r="M19" i="64"/>
  <c r="K19" i="64"/>
  <c r="J19" i="64"/>
  <c r="I19" i="64"/>
  <c r="G19" i="64"/>
  <c r="Q179" i="63" a="1"/>
  <c r="Q179" i="63" s="1"/>
  <c r="P179" i="63"/>
  <c r="P179" i="63" a="1"/>
  <c r="L179" i="63"/>
  <c r="J179" i="63"/>
  <c r="G179" i="63" a="1"/>
  <c r="G179" i="63" s="1"/>
  <c r="E179" i="63" s="1"/>
  <c r="Q178" i="63" a="1"/>
  <c r="Q178" i="63" s="1"/>
  <c r="P178" i="63"/>
  <c r="P178" i="63" a="1"/>
  <c r="L178" i="63"/>
  <c r="J178" i="63"/>
  <c r="G178" i="63" a="1"/>
  <c r="G178" i="63" s="1"/>
  <c r="E178" i="63" s="1"/>
  <c r="Q177" i="63"/>
  <c r="Q177" i="63" a="1"/>
  <c r="P177" i="63" a="1"/>
  <c r="P177" i="63" s="1"/>
  <c r="L177" i="63"/>
  <c r="J177" i="63"/>
  <c r="G177" i="63" a="1"/>
  <c r="G177" i="63" s="1"/>
  <c r="E177" i="63" s="1"/>
  <c r="Q176" i="63"/>
  <c r="Q176" i="63" a="1"/>
  <c r="P176" i="63" a="1"/>
  <c r="P176" i="63" s="1"/>
  <c r="P156" i="63" s="1"/>
  <c r="P151" i="63" s="1"/>
  <c r="L176" i="63"/>
  <c r="J176" i="63"/>
  <c r="G176" i="63" a="1"/>
  <c r="G176" i="63" s="1"/>
  <c r="E175" i="63"/>
  <c r="D175" i="63"/>
  <c r="J174" i="63"/>
  <c r="L174" i="63" s="1"/>
  <c r="E174" i="63"/>
  <c r="L173" i="63"/>
  <c r="J173" i="63"/>
  <c r="E173" i="63"/>
  <c r="L172" i="63"/>
  <c r="J172" i="63"/>
  <c r="E172" i="63"/>
  <c r="J171" i="63"/>
  <c r="L171" i="63" s="1"/>
  <c r="E171" i="63"/>
  <c r="J170" i="63"/>
  <c r="L170" i="63" s="1"/>
  <c r="E170" i="63"/>
  <c r="L169" i="63"/>
  <c r="J169" i="63"/>
  <c r="E169" i="63"/>
  <c r="L168" i="63"/>
  <c r="J168" i="63"/>
  <c r="E168" i="63"/>
  <c r="J167" i="63"/>
  <c r="L167" i="63" s="1"/>
  <c r="E167" i="63"/>
  <c r="J166" i="63"/>
  <c r="L166" i="63" s="1"/>
  <c r="E166" i="63"/>
  <c r="L165" i="63"/>
  <c r="J165" i="63"/>
  <c r="E165" i="63"/>
  <c r="L164" i="63"/>
  <c r="J164" i="63"/>
  <c r="E164" i="63"/>
  <c r="J163" i="63"/>
  <c r="L163" i="63" s="1"/>
  <c r="E163" i="63"/>
  <c r="J162" i="63"/>
  <c r="L162" i="63" s="1"/>
  <c r="E162" i="63"/>
  <c r="L161" i="63"/>
  <c r="J161" i="63"/>
  <c r="E161" i="63"/>
  <c r="L160" i="63"/>
  <c r="J160" i="63"/>
  <c r="E160" i="63"/>
  <c r="J159" i="63"/>
  <c r="L159" i="63" s="1"/>
  <c r="E159" i="63"/>
  <c r="J158" i="63"/>
  <c r="L158" i="63" s="1"/>
  <c r="E158" i="63"/>
  <c r="Q156" i="63"/>
  <c r="Q151" i="63" s="1"/>
  <c r="O156" i="63"/>
  <c r="O151" i="63" s="1"/>
  <c r="N156" i="63"/>
  <c r="N151" i="63" s="1"/>
  <c r="M156" i="63"/>
  <c r="K156" i="63"/>
  <c r="K151" i="63" s="1"/>
  <c r="I156" i="63"/>
  <c r="I151" i="63" s="1"/>
  <c r="H156" i="63"/>
  <c r="F156" i="63"/>
  <c r="F151" i="63" s="1"/>
  <c r="D156" i="63"/>
  <c r="L155" i="63"/>
  <c r="J155" i="63"/>
  <c r="L154" i="63"/>
  <c r="J154" i="63"/>
  <c r="L153" i="63"/>
  <c r="J153" i="63"/>
  <c r="L152" i="63"/>
  <c r="J152" i="63"/>
  <c r="M151" i="63"/>
  <c r="H151" i="63"/>
  <c r="D151" i="63"/>
  <c r="L150" i="63"/>
  <c r="J150" i="63"/>
  <c r="L149" i="63"/>
  <c r="J149" i="63"/>
  <c r="L148" i="63"/>
  <c r="J148" i="63"/>
  <c r="L147" i="63"/>
  <c r="J147" i="63"/>
  <c r="L146" i="63"/>
  <c r="J146" i="63"/>
  <c r="L145" i="63"/>
  <c r="J145" i="63"/>
  <c r="L144" i="63"/>
  <c r="J144" i="63"/>
  <c r="L143" i="63"/>
  <c r="J143" i="63"/>
  <c r="L142" i="63"/>
  <c r="J142" i="63"/>
  <c r="L141" i="63"/>
  <c r="J141" i="63"/>
  <c r="L140" i="63"/>
  <c r="J140" i="63"/>
  <c r="J139" i="63"/>
  <c r="L138" i="63"/>
  <c r="J138" i="63"/>
  <c r="F137" i="63"/>
  <c r="J137" i="63" s="1"/>
  <c r="L137" i="63" s="1"/>
  <c r="J136" i="63"/>
  <c r="L136" i="63" s="1"/>
  <c r="E136" i="63"/>
  <c r="J135" i="63"/>
  <c r="L135" i="63" s="1"/>
  <c r="E135" i="63"/>
  <c r="J134" i="63"/>
  <c r="L134" i="63" s="1"/>
  <c r="E134" i="63"/>
  <c r="J133" i="63"/>
  <c r="L133" i="63" s="1"/>
  <c r="E133" i="63"/>
  <c r="J132" i="63"/>
  <c r="L132" i="63" s="1"/>
  <c r="E132" i="63"/>
  <c r="J131" i="63"/>
  <c r="L131" i="63" s="1"/>
  <c r="E131" i="63"/>
  <c r="J130" i="63"/>
  <c r="L130" i="63" s="1"/>
  <c r="E130" i="63"/>
  <c r="J129" i="63"/>
  <c r="L129" i="63" s="1"/>
  <c r="E129" i="63"/>
  <c r="J128" i="63"/>
  <c r="L128" i="63" s="1"/>
  <c r="E128" i="63"/>
  <c r="J127" i="63"/>
  <c r="L127" i="63" s="1"/>
  <c r="E127" i="63"/>
  <c r="J126" i="63"/>
  <c r="L126" i="63" s="1"/>
  <c r="E126" i="63"/>
  <c r="J125" i="63"/>
  <c r="L125" i="63" s="1"/>
  <c r="E125" i="63"/>
  <c r="J124" i="63"/>
  <c r="L124" i="63" s="1"/>
  <c r="E124" i="63"/>
  <c r="J123" i="63"/>
  <c r="L123" i="63" s="1"/>
  <c r="E123" i="63"/>
  <c r="J122" i="63"/>
  <c r="L122" i="63" s="1"/>
  <c r="E122" i="63"/>
  <c r="J121" i="63"/>
  <c r="L121" i="63" s="1"/>
  <c r="E121" i="63"/>
  <c r="J120" i="63"/>
  <c r="L120" i="63" s="1"/>
  <c r="E120" i="63"/>
  <c r="J119" i="63"/>
  <c r="L119" i="63" s="1"/>
  <c r="E119" i="63"/>
  <c r="J118" i="63"/>
  <c r="L118" i="63" s="1"/>
  <c r="E118" i="63"/>
  <c r="J117" i="63"/>
  <c r="L117" i="63" s="1"/>
  <c r="E117" i="63"/>
  <c r="J116" i="63"/>
  <c r="L116" i="63" s="1"/>
  <c r="E116" i="63"/>
  <c r="J115" i="63"/>
  <c r="L115" i="63" s="1"/>
  <c r="E115" i="63"/>
  <c r="J114" i="63"/>
  <c r="L114" i="63" s="1"/>
  <c r="E114" i="63"/>
  <c r="J113" i="63"/>
  <c r="L113" i="63" s="1"/>
  <c r="E113" i="63"/>
  <c r="J112" i="63"/>
  <c r="L112" i="63" s="1"/>
  <c r="E112" i="63"/>
  <c r="L111" i="63"/>
  <c r="J111" i="63"/>
  <c r="E111" i="63"/>
  <c r="J110" i="63"/>
  <c r="L110" i="63" s="1"/>
  <c r="E110" i="63"/>
  <c r="J109" i="63"/>
  <c r="L109" i="63" s="1"/>
  <c r="E109" i="63"/>
  <c r="J108" i="63"/>
  <c r="L108" i="63" s="1"/>
  <c r="E108" i="63"/>
  <c r="J107" i="63"/>
  <c r="L107" i="63" s="1"/>
  <c r="E107" i="63"/>
  <c r="J106" i="63"/>
  <c r="L106" i="63" s="1"/>
  <c r="E106" i="63"/>
  <c r="J105" i="63"/>
  <c r="L105" i="63" s="1"/>
  <c r="E105" i="63"/>
  <c r="J104" i="63"/>
  <c r="L104" i="63" s="1"/>
  <c r="E104" i="63"/>
  <c r="J103" i="63"/>
  <c r="L103" i="63" s="1"/>
  <c r="E103" i="63"/>
  <c r="J102" i="63"/>
  <c r="L102" i="63" s="1"/>
  <c r="E102" i="63"/>
  <c r="J100" i="63"/>
  <c r="L100" i="63" s="1"/>
  <c r="J99" i="63"/>
  <c r="L99" i="63" s="1"/>
  <c r="E99" i="63"/>
  <c r="J98" i="63"/>
  <c r="L98" i="63" s="1"/>
  <c r="E98" i="63"/>
  <c r="J96" i="63"/>
  <c r="L96" i="63" s="1"/>
  <c r="E96" i="63"/>
  <c r="J95" i="63"/>
  <c r="L95" i="63" s="1"/>
  <c r="E95" i="63"/>
  <c r="J94" i="63"/>
  <c r="L94" i="63" s="1"/>
  <c r="E94" i="63"/>
  <c r="L93" i="63"/>
  <c r="J93" i="63"/>
  <c r="E93" i="63"/>
  <c r="E92" i="63"/>
  <c r="E91" i="63"/>
  <c r="E90" i="63"/>
  <c r="E89" i="63"/>
  <c r="E88" i="63"/>
  <c r="E87" i="63"/>
  <c r="J86" i="63"/>
  <c r="L86" i="63" s="1"/>
  <c r="E86" i="63"/>
  <c r="J85" i="63"/>
  <c r="L85" i="63" s="1"/>
  <c r="E85" i="63"/>
  <c r="J84" i="63"/>
  <c r="L84" i="63" s="1"/>
  <c r="E84" i="63"/>
  <c r="J83" i="63"/>
  <c r="L83" i="63" s="1"/>
  <c r="E83" i="63"/>
  <c r="J82" i="63"/>
  <c r="L82" i="63" s="1"/>
  <c r="E82" i="63"/>
  <c r="J81" i="63"/>
  <c r="L81" i="63" s="1"/>
  <c r="E81" i="63"/>
  <c r="J80" i="63"/>
  <c r="L80" i="63" s="1"/>
  <c r="E80" i="63"/>
  <c r="J79" i="63"/>
  <c r="L79" i="63" s="1"/>
  <c r="E79" i="63"/>
  <c r="J78" i="63"/>
  <c r="L78" i="63" s="1"/>
  <c r="E78" i="63"/>
  <c r="J77" i="63"/>
  <c r="L77" i="63" s="1"/>
  <c r="E77" i="63"/>
  <c r="J76" i="63"/>
  <c r="L76" i="63" s="1"/>
  <c r="E76" i="63"/>
  <c r="J75" i="63"/>
  <c r="L75" i="63" s="1"/>
  <c r="E75" i="63"/>
  <c r="J74" i="63"/>
  <c r="L74" i="63" s="1"/>
  <c r="E74" i="63"/>
  <c r="J73" i="63"/>
  <c r="L73" i="63" s="1"/>
  <c r="E73" i="63"/>
  <c r="J72" i="63"/>
  <c r="L72" i="63" s="1"/>
  <c r="E72" i="63"/>
  <c r="J71" i="63"/>
  <c r="L71" i="63" s="1"/>
  <c r="E71" i="63"/>
  <c r="J70" i="63"/>
  <c r="L70" i="63" s="1"/>
  <c r="E70" i="63"/>
  <c r="J69" i="63"/>
  <c r="L69" i="63" s="1"/>
  <c r="E69" i="63"/>
  <c r="J68" i="63"/>
  <c r="L68" i="63" s="1"/>
  <c r="E68" i="63"/>
  <c r="J67" i="63"/>
  <c r="L67" i="63" s="1"/>
  <c r="E67" i="63"/>
  <c r="J66" i="63"/>
  <c r="L66" i="63" s="1"/>
  <c r="E66" i="63"/>
  <c r="J65" i="63"/>
  <c r="L65" i="63" s="1"/>
  <c r="E65" i="63"/>
  <c r="J64" i="63"/>
  <c r="L64" i="63" s="1"/>
  <c r="E64" i="63"/>
  <c r="J63" i="63"/>
  <c r="L63" i="63" s="1"/>
  <c r="E63" i="63"/>
  <c r="J62" i="63"/>
  <c r="L62" i="63" s="1"/>
  <c r="E62" i="63"/>
  <c r="J61" i="63"/>
  <c r="L61" i="63" s="1"/>
  <c r="E61" i="63"/>
  <c r="J60" i="63"/>
  <c r="L60" i="63" s="1"/>
  <c r="E60" i="63"/>
  <c r="J59" i="63"/>
  <c r="L59" i="63" s="1"/>
  <c r="E59" i="63"/>
  <c r="J58" i="63"/>
  <c r="L58" i="63" s="1"/>
  <c r="E58" i="63"/>
  <c r="J57" i="63"/>
  <c r="L57" i="63" s="1"/>
  <c r="E57" i="63"/>
  <c r="J56" i="63"/>
  <c r="L56" i="63" s="1"/>
  <c r="E56" i="63"/>
  <c r="J55" i="63"/>
  <c r="L55" i="63" s="1"/>
  <c r="E55" i="63"/>
  <c r="J54" i="63"/>
  <c r="L54" i="63" s="1"/>
  <c r="E54" i="63"/>
  <c r="J53" i="63"/>
  <c r="L53" i="63" s="1"/>
  <c r="E53" i="63"/>
  <c r="J52" i="63"/>
  <c r="L52" i="63" s="1"/>
  <c r="E52" i="63"/>
  <c r="J51" i="63"/>
  <c r="L51" i="63" s="1"/>
  <c r="E51" i="63"/>
  <c r="J50" i="63"/>
  <c r="L50" i="63" s="1"/>
  <c r="E50" i="63"/>
  <c r="J49" i="63"/>
  <c r="L49" i="63" s="1"/>
  <c r="E49" i="63"/>
  <c r="J48" i="63"/>
  <c r="L48" i="63" s="1"/>
  <c r="E48" i="63"/>
  <c r="J47" i="63"/>
  <c r="L47" i="63" s="1"/>
  <c r="E47" i="63"/>
  <c r="J46" i="63"/>
  <c r="L46" i="63" s="1"/>
  <c r="E46" i="63"/>
  <c r="J45" i="63"/>
  <c r="L45" i="63" s="1"/>
  <c r="E45" i="63"/>
  <c r="J44" i="63"/>
  <c r="L44" i="63" s="1"/>
  <c r="E44" i="63"/>
  <c r="J43" i="63"/>
  <c r="L43" i="63" s="1"/>
  <c r="E43" i="63"/>
  <c r="J42" i="63"/>
  <c r="L42" i="63" s="1"/>
  <c r="E42" i="63"/>
  <c r="L41" i="63"/>
  <c r="J41" i="63"/>
  <c r="E41" i="63"/>
  <c r="J40" i="63"/>
  <c r="L40" i="63" s="1"/>
  <c r="E40" i="63"/>
  <c r="J39" i="63"/>
  <c r="L39" i="63" s="1"/>
  <c r="E39" i="63"/>
  <c r="J38" i="63"/>
  <c r="L38" i="63" s="1"/>
  <c r="E38" i="63"/>
  <c r="J37" i="63"/>
  <c r="L37" i="63" s="1"/>
  <c r="E37" i="63"/>
  <c r="J36" i="63"/>
  <c r="L36" i="63" s="1"/>
  <c r="E36" i="63"/>
  <c r="J35" i="63"/>
  <c r="L35" i="63" s="1"/>
  <c r="E35" i="63"/>
  <c r="J34" i="63"/>
  <c r="L34" i="63" s="1"/>
  <c r="E34" i="63"/>
  <c r="J33" i="63"/>
  <c r="L33" i="63" s="1"/>
  <c r="E33" i="63"/>
  <c r="J32" i="63"/>
  <c r="L32" i="63" s="1"/>
  <c r="E32" i="63"/>
  <c r="J31" i="63"/>
  <c r="L31" i="63" s="1"/>
  <c r="E31" i="63"/>
  <c r="J30" i="63"/>
  <c r="L30" i="63" s="1"/>
  <c r="E30" i="63"/>
  <c r="J29" i="63"/>
  <c r="L29" i="63" s="1"/>
  <c r="E29" i="63"/>
  <c r="J28" i="63"/>
  <c r="L28" i="63" s="1"/>
  <c r="E28" i="63"/>
  <c r="J27" i="63"/>
  <c r="L27" i="63" s="1"/>
  <c r="E27" i="63"/>
  <c r="J26" i="63"/>
  <c r="L26" i="63" s="1"/>
  <c r="E26" i="63"/>
  <c r="J25" i="63"/>
  <c r="L25" i="63" s="1"/>
  <c r="E25" i="63"/>
  <c r="J24" i="63"/>
  <c r="E24" i="63"/>
  <c r="R22" i="63"/>
  <c r="Q22" i="63"/>
  <c r="P22" i="63"/>
  <c r="M22" i="63"/>
  <c r="K22" i="63"/>
  <c r="I22" i="63"/>
  <c r="H22" i="63"/>
  <c r="G22" i="63"/>
  <c r="F22" i="63"/>
  <c r="D22" i="63"/>
  <c r="R21" i="63"/>
  <c r="Q21" i="63"/>
  <c r="O20" i="63"/>
  <c r="M21" i="63"/>
  <c r="K21" i="63"/>
  <c r="K20" i="63" s="1"/>
  <c r="I21" i="63"/>
  <c r="H21" i="63"/>
  <c r="G21" i="63"/>
  <c r="D21" i="63"/>
  <c r="R20" i="63"/>
  <c r="I180" i="62"/>
  <c r="AE179" i="62"/>
  <c r="R179" i="62" a="1"/>
  <c r="R179" i="62" s="1"/>
  <c r="I179" i="62"/>
  <c r="H179" i="62" a="1"/>
  <c r="H179" i="62" s="1"/>
  <c r="J179" i="62" s="1"/>
  <c r="AE178" i="62"/>
  <c r="R178" i="62" a="1"/>
  <c r="R178" i="62" s="1"/>
  <c r="AE177" i="62"/>
  <c r="V177" i="62" a="1"/>
  <c r="V177" i="62" s="1"/>
  <c r="T177" i="62" a="1"/>
  <c r="T177" i="62" s="1"/>
  <c r="S177" i="62" a="1"/>
  <c r="S177" i="62" s="1"/>
  <c r="R177" i="62" a="1"/>
  <c r="R177" i="62" s="1"/>
  <c r="AE176" i="62"/>
  <c r="AE156" i="62" s="1"/>
  <c r="AE151" i="62" s="1"/>
  <c r="R176" i="62" a="1"/>
  <c r="R176" i="62" s="1"/>
  <c r="M175" i="62"/>
  <c r="C175" i="62"/>
  <c r="R174" i="62"/>
  <c r="M174" i="62"/>
  <c r="H174" i="62"/>
  <c r="C174" i="62"/>
  <c r="R173" i="62"/>
  <c r="M173" i="62"/>
  <c r="H173" i="62"/>
  <c r="C173" i="62"/>
  <c r="R172" i="62"/>
  <c r="M172" i="62"/>
  <c r="H172" i="62"/>
  <c r="C172" i="62"/>
  <c r="R171" i="62"/>
  <c r="M171" i="62"/>
  <c r="H171" i="62"/>
  <c r="C171" i="62"/>
  <c r="R170" i="62"/>
  <c r="M170" i="62"/>
  <c r="H170" i="62"/>
  <c r="C170" i="62"/>
  <c r="R169" i="62"/>
  <c r="M169" i="62"/>
  <c r="H169" i="62"/>
  <c r="C169" i="62"/>
  <c r="R168" i="62"/>
  <c r="M168" i="62"/>
  <c r="H168" i="62"/>
  <c r="C168" i="62"/>
  <c r="R167" i="62"/>
  <c r="M167" i="62"/>
  <c r="H167" i="62"/>
  <c r="C167" i="62"/>
  <c r="R166" i="62"/>
  <c r="M166" i="62"/>
  <c r="H166" i="62"/>
  <c r="C166" i="62"/>
  <c r="R165" i="62"/>
  <c r="M165" i="62"/>
  <c r="H165" i="62"/>
  <c r="C165" i="62"/>
  <c r="R164" i="62"/>
  <c r="M164" i="62"/>
  <c r="H164" i="62"/>
  <c r="C164" i="62"/>
  <c r="R163" i="62"/>
  <c r="M163" i="62"/>
  <c r="H163" i="62"/>
  <c r="C163" i="62"/>
  <c r="R162" i="62"/>
  <c r="M162" i="62"/>
  <c r="H162" i="62"/>
  <c r="C162" i="62"/>
  <c r="R161" i="62"/>
  <c r="M161" i="62"/>
  <c r="H161" i="62"/>
  <c r="C161" i="62"/>
  <c r="R160" i="62"/>
  <c r="M160" i="62"/>
  <c r="H160" i="62"/>
  <c r="C160" i="62"/>
  <c r="R159" i="62"/>
  <c r="M159" i="62"/>
  <c r="H159" i="62"/>
  <c r="C159" i="62"/>
  <c r="R158" i="62"/>
  <c r="M158" i="62"/>
  <c r="M156" i="62" s="1"/>
  <c r="M151" i="62" s="1"/>
  <c r="H158" i="62"/>
  <c r="C158" i="62"/>
  <c r="AD156" i="62"/>
  <c r="AD151" i="62" s="1"/>
  <c r="AC156" i="62"/>
  <c r="AC151" i="62" s="1"/>
  <c r="AB156" i="62"/>
  <c r="AA156" i="62"/>
  <c r="Z156" i="62"/>
  <c r="Z151" i="62" s="1"/>
  <c r="Y156" i="62"/>
  <c r="Y151" i="62" s="1"/>
  <c r="X156" i="62"/>
  <c r="W156" i="62"/>
  <c r="W151" i="62" s="1"/>
  <c r="V156" i="62"/>
  <c r="V151" i="62" s="1"/>
  <c r="U156" i="62"/>
  <c r="U151" i="62" s="1"/>
  <c r="T156" i="62"/>
  <c r="T151" i="62" s="1"/>
  <c r="S156" i="62"/>
  <c r="S151" i="62" s="1"/>
  <c r="Q156" i="62"/>
  <c r="Q151" i="62" s="1"/>
  <c r="P156" i="62"/>
  <c r="O156" i="62"/>
  <c r="N156" i="62"/>
  <c r="N151" i="62" s="1"/>
  <c r="L156" i="62"/>
  <c r="K156" i="62"/>
  <c r="J156" i="62"/>
  <c r="J151" i="62" s="1"/>
  <c r="I156" i="62"/>
  <c r="I151" i="62" s="1"/>
  <c r="G156" i="62"/>
  <c r="F156" i="62"/>
  <c r="F151" i="62" s="1"/>
  <c r="E156" i="62"/>
  <c r="E151" i="62" s="1"/>
  <c r="D156" i="62"/>
  <c r="C156" i="62"/>
  <c r="AB151" i="62"/>
  <c r="AB20" i="62" s="1"/>
  <c r="AA151" i="62"/>
  <c r="AA20" i="62" s="1"/>
  <c r="X151" i="62"/>
  <c r="P151" i="62"/>
  <c r="O151" i="62"/>
  <c r="L151" i="62"/>
  <c r="K151" i="62"/>
  <c r="G151" i="62"/>
  <c r="D151" i="62"/>
  <c r="C151" i="62"/>
  <c r="M136" i="62"/>
  <c r="C136" i="62"/>
  <c r="M135" i="62"/>
  <c r="C135" i="62"/>
  <c r="M134" i="62"/>
  <c r="C134" i="62"/>
  <c r="M133" i="62"/>
  <c r="C133" i="62"/>
  <c r="M132" i="62"/>
  <c r="C132" i="62"/>
  <c r="M131" i="62"/>
  <c r="C131" i="62"/>
  <c r="M130" i="62"/>
  <c r="C130" i="62"/>
  <c r="M129" i="62"/>
  <c r="C129" i="62"/>
  <c r="M128" i="62"/>
  <c r="C128" i="62"/>
  <c r="M127" i="62"/>
  <c r="C127" i="62"/>
  <c r="M126" i="62"/>
  <c r="C126" i="62"/>
  <c r="M125" i="62"/>
  <c r="C125" i="62"/>
  <c r="M124" i="62"/>
  <c r="C124" i="62"/>
  <c r="M123" i="62"/>
  <c r="C123" i="62"/>
  <c r="M122" i="62"/>
  <c r="C122" i="62"/>
  <c r="M121" i="62"/>
  <c r="C121" i="62"/>
  <c r="M120" i="62"/>
  <c r="C120" i="62"/>
  <c r="M119" i="62"/>
  <c r="C119" i="62"/>
  <c r="M118" i="62"/>
  <c r="C118" i="62"/>
  <c r="M117" i="62"/>
  <c r="C117" i="62"/>
  <c r="M116" i="62"/>
  <c r="C116" i="62"/>
  <c r="M115" i="62"/>
  <c r="C115" i="62"/>
  <c r="M114" i="62"/>
  <c r="C114" i="62"/>
  <c r="M113" i="62"/>
  <c r="C113" i="62"/>
  <c r="M112" i="62"/>
  <c r="C112" i="62"/>
  <c r="M111" i="62"/>
  <c r="C111" i="62"/>
  <c r="M110" i="62"/>
  <c r="C110" i="62"/>
  <c r="M109" i="62"/>
  <c r="C109" i="62"/>
  <c r="M108" i="62"/>
  <c r="C108" i="62"/>
  <c r="M107" i="62"/>
  <c r="C107" i="62"/>
  <c r="M106" i="62"/>
  <c r="C106" i="62"/>
  <c r="M105" i="62"/>
  <c r="C105" i="62"/>
  <c r="M104" i="62"/>
  <c r="C104" i="62"/>
  <c r="M103" i="62"/>
  <c r="C103" i="62"/>
  <c r="M102" i="62"/>
  <c r="C102" i="62"/>
  <c r="M100" i="62"/>
  <c r="C100" i="62"/>
  <c r="M99" i="62"/>
  <c r="C99" i="62"/>
  <c r="M98" i="62"/>
  <c r="C98" i="62"/>
  <c r="M96" i="62"/>
  <c r="C96" i="62"/>
  <c r="M95" i="62"/>
  <c r="C95" i="62"/>
  <c r="M94" i="62"/>
  <c r="C94" i="62"/>
  <c r="M93" i="62"/>
  <c r="C93" i="62"/>
  <c r="M86" i="62"/>
  <c r="C86" i="62"/>
  <c r="M85" i="62"/>
  <c r="C85" i="62"/>
  <c r="M84" i="62"/>
  <c r="C84" i="62"/>
  <c r="M83" i="62"/>
  <c r="C83" i="62"/>
  <c r="M82" i="62"/>
  <c r="C82" i="62"/>
  <c r="M81" i="62"/>
  <c r="C81" i="62"/>
  <c r="M80" i="62"/>
  <c r="C80" i="62"/>
  <c r="M79" i="62"/>
  <c r="C79" i="62"/>
  <c r="M78" i="62"/>
  <c r="C78" i="62"/>
  <c r="M77" i="62"/>
  <c r="C77" i="62"/>
  <c r="M76" i="62"/>
  <c r="C76" i="62"/>
  <c r="M75" i="62"/>
  <c r="C75" i="62"/>
  <c r="M74" i="62"/>
  <c r="C74" i="62"/>
  <c r="M73" i="62"/>
  <c r="C73" i="62"/>
  <c r="M72" i="62"/>
  <c r="C72" i="62"/>
  <c r="M71" i="62"/>
  <c r="C71" i="62"/>
  <c r="M70" i="62"/>
  <c r="C70" i="62"/>
  <c r="M69" i="62"/>
  <c r="C69" i="62"/>
  <c r="M68" i="62"/>
  <c r="C68" i="62"/>
  <c r="M67" i="62"/>
  <c r="C67" i="62"/>
  <c r="M66" i="62"/>
  <c r="C66" i="62"/>
  <c r="M65" i="62"/>
  <c r="C65" i="62"/>
  <c r="M64" i="62"/>
  <c r="C64" i="62"/>
  <c r="M63" i="62"/>
  <c r="C63" i="62"/>
  <c r="M62" i="62"/>
  <c r="C62" i="62"/>
  <c r="M61" i="62"/>
  <c r="C61" i="62"/>
  <c r="M60" i="62"/>
  <c r="C60" i="62"/>
  <c r="M59" i="62"/>
  <c r="C59" i="62"/>
  <c r="M58" i="62"/>
  <c r="C58" i="62"/>
  <c r="M57" i="62"/>
  <c r="C57" i="62"/>
  <c r="M56" i="62"/>
  <c r="C56" i="62"/>
  <c r="M55" i="62"/>
  <c r="C55" i="62"/>
  <c r="M54" i="62"/>
  <c r="C54" i="62"/>
  <c r="M53" i="62"/>
  <c r="C53" i="62"/>
  <c r="M52" i="62"/>
  <c r="C52" i="62"/>
  <c r="M51" i="62"/>
  <c r="C51" i="62"/>
  <c r="M50" i="62"/>
  <c r="C50" i="62"/>
  <c r="M49" i="62"/>
  <c r="C49" i="62"/>
  <c r="M48" i="62"/>
  <c r="C48" i="62"/>
  <c r="M47" i="62"/>
  <c r="C47" i="62"/>
  <c r="M46" i="62"/>
  <c r="C46" i="62"/>
  <c r="M45" i="62"/>
  <c r="C45" i="62"/>
  <c r="M44" i="62"/>
  <c r="C44" i="62"/>
  <c r="M43" i="62"/>
  <c r="C43" i="62"/>
  <c r="M42" i="62"/>
  <c r="C42" i="62"/>
  <c r="M41" i="62"/>
  <c r="C41" i="62"/>
  <c r="M40" i="62"/>
  <c r="C40" i="62"/>
  <c r="M39" i="62"/>
  <c r="C39" i="62"/>
  <c r="M38" i="62"/>
  <c r="C38" i="62"/>
  <c r="M37" i="62"/>
  <c r="C37" i="62"/>
  <c r="M36" i="62"/>
  <c r="C36" i="62"/>
  <c r="M35" i="62"/>
  <c r="C35" i="62"/>
  <c r="M34" i="62"/>
  <c r="C34" i="62"/>
  <c r="M33" i="62"/>
  <c r="C33" i="62"/>
  <c r="M32" i="62"/>
  <c r="C32" i="62"/>
  <c r="M31" i="62"/>
  <c r="C31" i="62"/>
  <c r="M30" i="62"/>
  <c r="C30" i="62"/>
  <c r="M29" i="62"/>
  <c r="C29" i="62"/>
  <c r="M28" i="62"/>
  <c r="C28" i="62"/>
  <c r="M27" i="62"/>
  <c r="C27" i="62"/>
  <c r="M26" i="62"/>
  <c r="C26" i="62"/>
  <c r="R21" i="62"/>
  <c r="M25" i="62"/>
  <c r="C25" i="62"/>
  <c r="R24" i="62"/>
  <c r="M24" i="62"/>
  <c r="H24" i="62"/>
  <c r="H21" i="62" s="1"/>
  <c r="C24" i="62"/>
  <c r="C22" i="62" s="1"/>
  <c r="AE22" i="62"/>
  <c r="AD22" i="62"/>
  <c r="AC22" i="62"/>
  <c r="Z22" i="62"/>
  <c r="Y22" i="62"/>
  <c r="V22" i="62"/>
  <c r="U22" i="62"/>
  <c r="T22" i="62"/>
  <c r="S22" i="62"/>
  <c r="Q22" i="62"/>
  <c r="P22" i="62"/>
  <c r="O22" i="62"/>
  <c r="N22" i="62"/>
  <c r="M22" i="62"/>
  <c r="L22" i="62"/>
  <c r="K22" i="62"/>
  <c r="J22" i="62"/>
  <c r="I22" i="62"/>
  <c r="H22" i="62"/>
  <c r="G22" i="62"/>
  <c r="F22" i="62"/>
  <c r="E22" i="62"/>
  <c r="D22" i="62"/>
  <c r="AE21" i="62"/>
  <c r="AD21" i="62"/>
  <c r="AC21" i="62"/>
  <c r="AC20" i="62" s="1"/>
  <c r="Z21" i="62"/>
  <c r="Y21" i="62"/>
  <c r="V21" i="62"/>
  <c r="U21" i="62"/>
  <c r="U20" i="62" s="1"/>
  <c r="T21" i="62"/>
  <c r="S21" i="62"/>
  <c r="Q21" i="62"/>
  <c r="Q20" i="62" s="1"/>
  <c r="P21" i="62"/>
  <c r="P20" i="62" s="1"/>
  <c r="O21" i="62"/>
  <c r="N21" i="62"/>
  <c r="N20" i="62" s="1"/>
  <c r="M21" i="62"/>
  <c r="M20" i="62" s="1"/>
  <c r="L21" i="62"/>
  <c r="L20" i="62" s="1"/>
  <c r="K21" i="62"/>
  <c r="J21" i="62"/>
  <c r="J20" i="62" s="1"/>
  <c r="I21" i="62"/>
  <c r="G21" i="62"/>
  <c r="F21" i="62"/>
  <c r="F20" i="62" s="1"/>
  <c r="E21" i="62"/>
  <c r="E20" i="62" s="1"/>
  <c r="D21" i="62"/>
  <c r="D20" i="62" s="1"/>
  <c r="M20" i="63" l="1"/>
  <c r="H156" i="62"/>
  <c r="H151" i="62" s="1"/>
  <c r="H20" i="62" s="1"/>
  <c r="I20" i="62"/>
  <c r="T20" i="62"/>
  <c r="R22" i="62"/>
  <c r="AE20" i="62"/>
  <c r="AD20" i="62"/>
  <c r="K20" i="62"/>
  <c r="S20" i="62"/>
  <c r="R156" i="62"/>
  <c r="R151" i="62" s="1"/>
  <c r="BD52" i="64"/>
  <c r="BD63" i="64"/>
  <c r="BD65" i="64"/>
  <c r="BD67" i="64"/>
  <c r="BD69" i="64"/>
  <c r="BD111" i="64"/>
  <c r="BD113" i="64"/>
  <c r="BD115" i="64"/>
  <c r="BD25" i="64"/>
  <c r="Z29" i="64"/>
  <c r="Z31" i="64"/>
  <c r="BD32" i="64"/>
  <c r="BD34" i="64"/>
  <c r="Z36" i="64"/>
  <c r="BD41" i="64"/>
  <c r="Z45" i="64"/>
  <c r="Z47" i="64"/>
  <c r="BD50" i="64"/>
  <c r="Z52" i="64"/>
  <c r="BD60" i="64"/>
  <c r="Z61" i="64"/>
  <c r="BD62" i="64"/>
  <c r="Z63" i="64"/>
  <c r="Z65" i="64"/>
  <c r="Z67" i="64"/>
  <c r="BD72" i="64"/>
  <c r="BD74" i="64"/>
  <c r="Z86" i="64"/>
  <c r="BD89" i="64"/>
  <c r="BS90" i="64"/>
  <c r="Z103" i="64"/>
  <c r="BD108" i="64"/>
  <c r="Z109" i="64"/>
  <c r="BD110" i="64"/>
  <c r="Z111" i="64"/>
  <c r="Z113" i="64"/>
  <c r="Z115" i="64"/>
  <c r="BD120" i="64"/>
  <c r="BD122" i="64"/>
  <c r="BR20" i="64"/>
  <c r="BR19" i="64" s="1"/>
  <c r="BD85" i="64"/>
  <c r="BD117" i="64"/>
  <c r="AP174" i="64"/>
  <c r="BD56" i="64"/>
  <c r="BD58" i="64"/>
  <c r="BD79" i="64"/>
  <c r="BD81" i="64"/>
  <c r="BD83" i="64"/>
  <c r="BD92" i="64"/>
  <c r="BD104" i="64"/>
  <c r="BD106" i="64"/>
  <c r="BD127" i="64"/>
  <c r="BD129" i="64"/>
  <c r="BD131" i="64"/>
  <c r="BD133" i="64"/>
  <c r="BD57" i="64"/>
  <c r="BD66" i="64"/>
  <c r="BD80" i="64"/>
  <c r="BD87" i="64"/>
  <c r="BD97" i="64"/>
  <c r="BD105" i="64"/>
  <c r="BD121" i="64"/>
  <c r="BC20" i="64"/>
  <c r="BC19" i="64" s="1"/>
  <c r="Z26" i="64"/>
  <c r="Z30" i="64"/>
  <c r="Z34" i="64"/>
  <c r="Z38" i="64"/>
  <c r="Z42" i="64"/>
  <c r="Z46" i="64"/>
  <c r="Z50" i="64"/>
  <c r="Z54" i="64"/>
  <c r="Z57" i="64"/>
  <c r="Z64" i="64"/>
  <c r="Z66" i="64"/>
  <c r="Z73" i="64"/>
  <c r="Z80" i="64"/>
  <c r="Z82" i="64"/>
  <c r="Z85" i="64"/>
  <c r="BS88" i="64"/>
  <c r="Z89" i="64"/>
  <c r="BS91" i="64"/>
  <c r="Z94" i="64"/>
  <c r="Z97" i="64"/>
  <c r="Z105" i="64"/>
  <c r="Z112" i="64"/>
  <c r="Z114" i="64"/>
  <c r="Z121" i="64"/>
  <c r="Z128" i="64"/>
  <c r="Z130" i="64"/>
  <c r="BD64" i="64"/>
  <c r="BD71" i="64"/>
  <c r="BD73" i="64"/>
  <c r="BD82" i="64"/>
  <c r="BD94" i="64"/>
  <c r="BD103" i="64"/>
  <c r="BD112" i="64"/>
  <c r="BD114" i="64"/>
  <c r="BD119" i="64"/>
  <c r="BD128" i="64"/>
  <c r="BD130" i="64"/>
  <c r="Z51" i="64"/>
  <c r="Z55" i="64"/>
  <c r="BD59" i="64"/>
  <c r="Z60" i="64"/>
  <c r="BD61" i="64"/>
  <c r="Z62" i="64"/>
  <c r="BD68" i="64"/>
  <c r="Z69" i="64"/>
  <c r="BD70" i="64"/>
  <c r="BD75" i="64"/>
  <c r="Z76" i="64"/>
  <c r="BD77" i="64"/>
  <c r="Z78" i="64"/>
  <c r="BD84" i="64"/>
  <c r="AO85" i="64"/>
  <c r="BD86" i="64"/>
  <c r="AO89" i="64"/>
  <c r="BS89" i="64"/>
  <c r="BD90" i="64"/>
  <c r="BD91" i="64"/>
  <c r="Z92" i="64"/>
  <c r="BD100" i="64"/>
  <c r="Z101" i="64"/>
  <c r="BD102" i="64"/>
  <c r="BD107" i="64"/>
  <c r="Z108" i="64"/>
  <c r="BD109" i="64"/>
  <c r="Z110" i="64"/>
  <c r="BD116" i="64"/>
  <c r="Z117" i="64"/>
  <c r="BD118" i="64"/>
  <c r="BD123" i="64"/>
  <c r="Z124" i="64"/>
  <c r="BD125" i="64"/>
  <c r="Z126" i="64"/>
  <c r="BD132" i="64"/>
  <c r="Z133" i="64"/>
  <c r="BD134" i="64"/>
  <c r="AP175" i="64"/>
  <c r="V20" i="62"/>
  <c r="G20" i="62"/>
  <c r="Z20" i="62"/>
  <c r="O20" i="62"/>
  <c r="Y20" i="62"/>
  <c r="Q20" i="63"/>
  <c r="P21" i="63"/>
  <c r="P20" i="63" s="1"/>
  <c r="N22" i="63"/>
  <c r="I20" i="63"/>
  <c r="AP20" i="64"/>
  <c r="AP19" i="64" s="1"/>
  <c r="AN176" i="64"/>
  <c r="AN20" i="64"/>
  <c r="AN19" i="64" s="1"/>
  <c r="AA154" i="64"/>
  <c r="AA149" i="64" s="1"/>
  <c r="Y20" i="64"/>
  <c r="Y19" i="64" s="1"/>
  <c r="AA20" i="64"/>
  <c r="AA19" i="64" s="1"/>
  <c r="BT20" i="64"/>
  <c r="BT19" i="64" s="1"/>
  <c r="BS85" i="64"/>
  <c r="BC154" i="64"/>
  <c r="BE20" i="64"/>
  <c r="BE19" i="64" s="1"/>
  <c r="AP154" i="64"/>
  <c r="AP149" i="64" s="1"/>
  <c r="H20" i="63"/>
  <c r="J22" i="63"/>
  <c r="L24" i="63"/>
  <c r="J21" i="63"/>
  <c r="E21" i="63"/>
  <c r="J156" i="63"/>
  <c r="J151" i="63" s="1"/>
  <c r="G156" i="63"/>
  <c r="E176" i="63"/>
  <c r="D20" i="63"/>
  <c r="E22" i="63"/>
  <c r="L156" i="63"/>
  <c r="L151" i="63" s="1"/>
  <c r="F21" i="63"/>
  <c r="F20" i="63" s="1"/>
  <c r="N21" i="63"/>
  <c r="N20" i="63" s="1"/>
  <c r="C21" i="62"/>
  <c r="C20" i="62" s="1"/>
  <c r="L135" i="58"/>
  <c r="J135" i="58"/>
  <c r="F135" i="58"/>
  <c r="R20" i="62" l="1"/>
  <c r="L21" i="63"/>
  <c r="L20" i="63" s="1"/>
  <c r="L22" i="63"/>
  <c r="E156" i="63"/>
  <c r="E151" i="63" s="1"/>
  <c r="E20" i="63" s="1"/>
  <c r="G151" i="63"/>
  <c r="G20" i="63" s="1"/>
  <c r="J20" i="63"/>
  <c r="N135" i="58"/>
  <c r="P135" i="58"/>
  <c r="AS19" i="61" l="1"/>
  <c r="AT19" i="61"/>
  <c r="AU19" i="61"/>
  <c r="AV19" i="61"/>
  <c r="AW19" i="61"/>
  <c r="AX19" i="61"/>
  <c r="AY19" i="61"/>
  <c r="AS20" i="61"/>
  <c r="AT20" i="61"/>
  <c r="AU20" i="61"/>
  <c r="AV20" i="61"/>
  <c r="AW20" i="61"/>
  <c r="AX20" i="61"/>
  <c r="AY20" i="61"/>
  <c r="G19" i="61"/>
  <c r="H19" i="61"/>
  <c r="I19" i="61"/>
  <c r="J19" i="61"/>
  <c r="K19" i="61"/>
  <c r="L19" i="61"/>
  <c r="M19" i="61"/>
  <c r="N19" i="61"/>
  <c r="O19" i="61"/>
  <c r="P19" i="61"/>
  <c r="Q19" i="61"/>
  <c r="R19" i="61"/>
  <c r="S19" i="61"/>
  <c r="G20" i="61"/>
  <c r="H20" i="61"/>
  <c r="I20" i="61"/>
  <c r="J20" i="61"/>
  <c r="K20" i="61"/>
  <c r="L20" i="61"/>
  <c r="M20" i="61"/>
  <c r="N20" i="61"/>
  <c r="O20" i="61"/>
  <c r="P20" i="61"/>
  <c r="Q20" i="61"/>
  <c r="R20" i="61"/>
  <c r="S20" i="61"/>
  <c r="L157" i="58" l="1"/>
  <c r="L158" i="58"/>
  <c r="L159" i="58"/>
  <c r="L160" i="58"/>
  <c r="L161" i="58"/>
  <c r="L162" i="58"/>
  <c r="L163" i="58"/>
  <c r="L164" i="58"/>
  <c r="L165" i="58"/>
  <c r="L166" i="58"/>
  <c r="L167" i="58"/>
  <c r="L168" i="58"/>
  <c r="L169" i="58"/>
  <c r="L170" i="58"/>
  <c r="L171" i="58"/>
  <c r="L172" i="58"/>
  <c r="L156" i="58"/>
  <c r="J157" i="58"/>
  <c r="J158" i="58"/>
  <c r="J159" i="58"/>
  <c r="J160" i="58"/>
  <c r="J161" i="58"/>
  <c r="J162" i="58"/>
  <c r="J163" i="58"/>
  <c r="J164" i="58"/>
  <c r="J165" i="58"/>
  <c r="J166" i="58"/>
  <c r="J167" i="58"/>
  <c r="J168" i="58"/>
  <c r="J169" i="58"/>
  <c r="J170" i="58"/>
  <c r="J171" i="58"/>
  <c r="J172" i="58"/>
  <c r="J156" i="58"/>
  <c r="L94" i="58"/>
  <c r="L95" i="58"/>
  <c r="L96" i="58"/>
  <c r="L97" i="58"/>
  <c r="L98" i="58"/>
  <c r="L99" i="58"/>
  <c r="L100" i="58"/>
  <c r="L101" i="58"/>
  <c r="L102" i="58"/>
  <c r="L103" i="58"/>
  <c r="L104" i="58"/>
  <c r="L105" i="58"/>
  <c r="L106" i="58"/>
  <c r="L107" i="58"/>
  <c r="L108" i="58"/>
  <c r="L109" i="58"/>
  <c r="L110" i="58"/>
  <c r="L111" i="58"/>
  <c r="L112" i="58"/>
  <c r="L113" i="58"/>
  <c r="L114" i="58"/>
  <c r="L115" i="58"/>
  <c r="L116" i="58"/>
  <c r="L117" i="58"/>
  <c r="L118" i="58"/>
  <c r="L119" i="58"/>
  <c r="L120" i="58"/>
  <c r="L121" i="58"/>
  <c r="L122" i="58"/>
  <c r="L123" i="58"/>
  <c r="L124" i="58"/>
  <c r="L125" i="58"/>
  <c r="L126" i="58"/>
  <c r="L127" i="58"/>
  <c r="L128" i="58"/>
  <c r="L129" i="58"/>
  <c r="L130" i="58"/>
  <c r="L131" i="58"/>
  <c r="L132" i="58"/>
  <c r="L133" i="58"/>
  <c r="L134" i="58"/>
  <c r="L93" i="58"/>
  <c r="L25" i="58"/>
  <c r="L26" i="58"/>
  <c r="L27" i="58"/>
  <c r="L28" i="58"/>
  <c r="L29" i="58"/>
  <c r="L30" i="58"/>
  <c r="L31" i="58"/>
  <c r="L32" i="58"/>
  <c r="L33" i="58"/>
  <c r="L34" i="58"/>
  <c r="L35" i="58"/>
  <c r="L36" i="58"/>
  <c r="L37" i="58"/>
  <c r="L38" i="58"/>
  <c r="L39" i="58"/>
  <c r="L40" i="58"/>
  <c r="L41" i="58"/>
  <c r="L42" i="58"/>
  <c r="L43" i="58"/>
  <c r="L44" i="58"/>
  <c r="L45" i="58"/>
  <c r="L46" i="58"/>
  <c r="L47" i="58"/>
  <c r="L48" i="58"/>
  <c r="L49" i="58"/>
  <c r="L50" i="58"/>
  <c r="L51" i="58"/>
  <c r="L52" i="58"/>
  <c r="L53" i="58"/>
  <c r="L54" i="58"/>
  <c r="L55" i="58"/>
  <c r="L56" i="58"/>
  <c r="L57" i="58"/>
  <c r="L58" i="58"/>
  <c r="L59" i="58"/>
  <c r="L60" i="58"/>
  <c r="L61" i="58"/>
  <c r="L62" i="58"/>
  <c r="L63" i="58"/>
  <c r="L64" i="58"/>
  <c r="L65" i="58"/>
  <c r="L66" i="58"/>
  <c r="L67" i="58"/>
  <c r="L68" i="58"/>
  <c r="L69" i="58"/>
  <c r="L70" i="58"/>
  <c r="L71" i="58"/>
  <c r="L72" i="58"/>
  <c r="L73" i="58"/>
  <c r="L74" i="58"/>
  <c r="L75" i="58"/>
  <c r="L76" i="58"/>
  <c r="L77" i="58"/>
  <c r="L78" i="58"/>
  <c r="L79" i="58"/>
  <c r="L80" i="58"/>
  <c r="L81" i="58"/>
  <c r="L82" i="58"/>
  <c r="L83" i="58"/>
  <c r="L84" i="58"/>
  <c r="L85" i="58"/>
  <c r="L86" i="58"/>
  <c r="L24" i="58"/>
  <c r="J94" i="58"/>
  <c r="J95" i="58"/>
  <c r="J96" i="58"/>
  <c r="J97" i="58"/>
  <c r="J98" i="58"/>
  <c r="J99" i="58"/>
  <c r="J100" i="58"/>
  <c r="J101" i="58"/>
  <c r="J102" i="58"/>
  <c r="J103" i="58"/>
  <c r="J104" i="58"/>
  <c r="J105" i="58"/>
  <c r="J106" i="58"/>
  <c r="J107" i="58"/>
  <c r="J108" i="58"/>
  <c r="J109" i="58"/>
  <c r="J110" i="58"/>
  <c r="J111" i="58"/>
  <c r="J112" i="58"/>
  <c r="J113" i="58"/>
  <c r="J114" i="58"/>
  <c r="J115" i="58"/>
  <c r="J116" i="58"/>
  <c r="J117" i="58"/>
  <c r="J118" i="58"/>
  <c r="J119" i="58"/>
  <c r="J120" i="58"/>
  <c r="J121" i="58"/>
  <c r="J122" i="58"/>
  <c r="J123" i="58"/>
  <c r="J124" i="58"/>
  <c r="J125" i="58"/>
  <c r="J126" i="58"/>
  <c r="J127" i="58"/>
  <c r="J128" i="58"/>
  <c r="J129" i="58"/>
  <c r="J130" i="58"/>
  <c r="J131" i="58"/>
  <c r="J132" i="58"/>
  <c r="J133" i="58"/>
  <c r="J134" i="58"/>
  <c r="J93" i="58"/>
  <c r="J25" i="58"/>
  <c r="J26" i="58"/>
  <c r="J27" i="58"/>
  <c r="J28" i="58"/>
  <c r="J29" i="58"/>
  <c r="J30" i="58"/>
  <c r="J31" i="58"/>
  <c r="J32" i="58"/>
  <c r="J33" i="58"/>
  <c r="J34" i="58"/>
  <c r="J35" i="58"/>
  <c r="J36" i="58"/>
  <c r="J37" i="58"/>
  <c r="J38" i="58"/>
  <c r="J39" i="58"/>
  <c r="J40" i="58"/>
  <c r="J41" i="58"/>
  <c r="J42" i="58"/>
  <c r="J43" i="58"/>
  <c r="J44" i="58"/>
  <c r="J45" i="58"/>
  <c r="J46" i="58"/>
  <c r="J47" i="58"/>
  <c r="J48" i="58"/>
  <c r="J49" i="58"/>
  <c r="J50" i="58"/>
  <c r="J51" i="58"/>
  <c r="J52" i="58"/>
  <c r="J53" i="58"/>
  <c r="J54" i="58"/>
  <c r="J55" i="58"/>
  <c r="J56" i="58"/>
  <c r="J57" i="58"/>
  <c r="J58" i="58"/>
  <c r="J59" i="58"/>
  <c r="J60" i="58"/>
  <c r="J61" i="58"/>
  <c r="J62" i="58"/>
  <c r="J63" i="58"/>
  <c r="J64" i="58"/>
  <c r="J65" i="58"/>
  <c r="J66" i="58"/>
  <c r="J67" i="58"/>
  <c r="J68" i="58"/>
  <c r="J69" i="58"/>
  <c r="J70" i="58"/>
  <c r="J71" i="58"/>
  <c r="J72" i="58"/>
  <c r="J73" i="58"/>
  <c r="J74" i="58"/>
  <c r="J75" i="58"/>
  <c r="J76" i="58"/>
  <c r="J77" i="58"/>
  <c r="J78" i="58"/>
  <c r="J79" i="58"/>
  <c r="J80" i="58"/>
  <c r="J81" i="58"/>
  <c r="J82" i="58"/>
  <c r="J83" i="58"/>
  <c r="J84" i="58"/>
  <c r="J85" i="58"/>
  <c r="J86" i="58"/>
  <c r="J24" i="58"/>
  <c r="P92" i="58" l="1"/>
  <c r="P91" i="58"/>
  <c r="P90" i="58"/>
  <c r="P89" i="58"/>
  <c r="P88" i="58"/>
  <c r="P87" i="58"/>
  <c r="N88" i="58"/>
  <c r="N89" i="58"/>
  <c r="N90" i="58"/>
  <c r="N91" i="58"/>
  <c r="N92" i="58"/>
  <c r="N87" i="58"/>
  <c r="BS86" i="61"/>
  <c r="BS87" i="61"/>
  <c r="BS88" i="61"/>
  <c r="BS89" i="61"/>
  <c r="BS90" i="61"/>
  <c r="BG86" i="61"/>
  <c r="BG87" i="61"/>
  <c r="BG88" i="61"/>
  <c r="BG89" i="61"/>
  <c r="BG90" i="61"/>
  <c r="AO86" i="61"/>
  <c r="AO87" i="61"/>
  <c r="AO88" i="61"/>
  <c r="AO89" i="61"/>
  <c r="AO90" i="61"/>
  <c r="AC86" i="61"/>
  <c r="AC87" i="61"/>
  <c r="AC88" i="61"/>
  <c r="AC89" i="61"/>
  <c r="AC90" i="61"/>
  <c r="BS85" i="61"/>
  <c r="BG85" i="61"/>
  <c r="AO85" i="61"/>
  <c r="AC85" i="61"/>
  <c r="AR90" i="61"/>
  <c r="AR89" i="61"/>
  <c r="AR88" i="61"/>
  <c r="AR87" i="61"/>
  <c r="AR86" i="61"/>
  <c r="AR85" i="61"/>
  <c r="F86" i="61"/>
  <c r="F87" i="61"/>
  <c r="F88" i="61"/>
  <c r="F89" i="61"/>
  <c r="F90" i="61"/>
  <c r="F85" i="61"/>
  <c r="U155" i="61" l="1"/>
  <c r="U156" i="61"/>
  <c r="U157" i="61"/>
  <c r="U158" i="61"/>
  <c r="U159" i="61"/>
  <c r="U160" i="61"/>
  <c r="U161" i="61"/>
  <c r="U162" i="61"/>
  <c r="U163" i="61"/>
  <c r="U164" i="61"/>
  <c r="U165" i="61"/>
  <c r="U166" i="61"/>
  <c r="U167" i="61"/>
  <c r="U168" i="61"/>
  <c r="U169" i="61"/>
  <c r="U170" i="61"/>
  <c r="U171" i="61"/>
  <c r="U154" i="61"/>
  <c r="P173" i="58"/>
  <c r="H20" i="58"/>
  <c r="I20" i="58"/>
  <c r="K20" i="58"/>
  <c r="M20" i="58"/>
  <c r="N173" i="58"/>
  <c r="J154" i="58"/>
  <c r="K154" i="58"/>
  <c r="L154" i="58"/>
  <c r="M154" i="58"/>
  <c r="J149" i="58"/>
  <c r="K149" i="58"/>
  <c r="L149" i="58"/>
  <c r="M149" i="58"/>
  <c r="BA23" i="61"/>
  <c r="BA24" i="61"/>
  <c r="BA25" i="61"/>
  <c r="BA26" i="61"/>
  <c r="BA27" i="61"/>
  <c r="BA28" i="61"/>
  <c r="BA29" i="61"/>
  <c r="BA30" i="61"/>
  <c r="BA31" i="61"/>
  <c r="BA32" i="61"/>
  <c r="BA33" i="61"/>
  <c r="BA34" i="61"/>
  <c r="BA35" i="61"/>
  <c r="BA36" i="61"/>
  <c r="BA37" i="61"/>
  <c r="BA38" i="61"/>
  <c r="BA39" i="61"/>
  <c r="BA40" i="61"/>
  <c r="BA41" i="61"/>
  <c r="BA42" i="61"/>
  <c r="BA43" i="61"/>
  <c r="BA44" i="61"/>
  <c r="BA45" i="61"/>
  <c r="BA46" i="61"/>
  <c r="BA47" i="61"/>
  <c r="BA48" i="61"/>
  <c r="BA49" i="61"/>
  <c r="BA50" i="61"/>
  <c r="BA51" i="61"/>
  <c r="BA52" i="61"/>
  <c r="BA53" i="61"/>
  <c r="BA54" i="61"/>
  <c r="BA55" i="61"/>
  <c r="BA56" i="61"/>
  <c r="BA57" i="61"/>
  <c r="BA58" i="61"/>
  <c r="BA59" i="61"/>
  <c r="BA60" i="61"/>
  <c r="BA61" i="61"/>
  <c r="BA62" i="61"/>
  <c r="BA63" i="61"/>
  <c r="BA64" i="61"/>
  <c r="BA65" i="61"/>
  <c r="BA66" i="61"/>
  <c r="BA67" i="61"/>
  <c r="BA68" i="61"/>
  <c r="BA69" i="61"/>
  <c r="BA70" i="61"/>
  <c r="BA71" i="61"/>
  <c r="BA72" i="61"/>
  <c r="BA73" i="61"/>
  <c r="BA74" i="61"/>
  <c r="BA75" i="61"/>
  <c r="BA76" i="61"/>
  <c r="BA77" i="61"/>
  <c r="BA78" i="61"/>
  <c r="BA79" i="61"/>
  <c r="BA80" i="61"/>
  <c r="BA81" i="61"/>
  <c r="BA82" i="61"/>
  <c r="BA83" i="61"/>
  <c r="BA84" i="61"/>
  <c r="BA85" i="61"/>
  <c r="BA86" i="61"/>
  <c r="BA87" i="61"/>
  <c r="BA88" i="61"/>
  <c r="BA89" i="61"/>
  <c r="BA90" i="61"/>
  <c r="BA91" i="61"/>
  <c r="BA92" i="61"/>
  <c r="BA93" i="61"/>
  <c r="BA94" i="61"/>
  <c r="BA95" i="61"/>
  <c r="BA96" i="61"/>
  <c r="BA97" i="61"/>
  <c r="BA98" i="61"/>
  <c r="BA99" i="61"/>
  <c r="BA100" i="61"/>
  <c r="BA101" i="61"/>
  <c r="BA102" i="61"/>
  <c r="BA103" i="61"/>
  <c r="BA104" i="61"/>
  <c r="BA105" i="61"/>
  <c r="BA106" i="61"/>
  <c r="BA107" i="61"/>
  <c r="BA108" i="61"/>
  <c r="BA109" i="61"/>
  <c r="BA110" i="61"/>
  <c r="BA111" i="61"/>
  <c r="BA112" i="61"/>
  <c r="BA113" i="61"/>
  <c r="BA114" i="61"/>
  <c r="BA115" i="61"/>
  <c r="BA116" i="61"/>
  <c r="BA117" i="61"/>
  <c r="BA118" i="61"/>
  <c r="BA119" i="61"/>
  <c r="BA120" i="61"/>
  <c r="BA121" i="61"/>
  <c r="BA122" i="61"/>
  <c r="BA123" i="61"/>
  <c r="BA124" i="61"/>
  <c r="BA125" i="61"/>
  <c r="BA126" i="61"/>
  <c r="BA127" i="61"/>
  <c r="BA128" i="61"/>
  <c r="BA129" i="61"/>
  <c r="BA130" i="61"/>
  <c r="BA131" i="61"/>
  <c r="BA132" i="61"/>
  <c r="BA22" i="61"/>
  <c r="U23" i="61"/>
  <c r="U24" i="61"/>
  <c r="U25" i="61"/>
  <c r="U26" i="61"/>
  <c r="U27" i="61"/>
  <c r="U28" i="61"/>
  <c r="U29" i="61"/>
  <c r="U30" i="61"/>
  <c r="U31" i="61"/>
  <c r="U32" i="61"/>
  <c r="U33" i="61"/>
  <c r="U34" i="61"/>
  <c r="U35" i="61"/>
  <c r="U36" i="61"/>
  <c r="U37" i="61"/>
  <c r="U38" i="61"/>
  <c r="U39" i="61"/>
  <c r="U40" i="61"/>
  <c r="U41" i="61"/>
  <c r="U42" i="61"/>
  <c r="U43" i="61"/>
  <c r="U44" i="61"/>
  <c r="U45" i="61"/>
  <c r="U46" i="61"/>
  <c r="U47" i="61"/>
  <c r="U48" i="61"/>
  <c r="U49" i="61"/>
  <c r="U50" i="61"/>
  <c r="U51" i="61"/>
  <c r="U52" i="61"/>
  <c r="U53" i="61"/>
  <c r="U54" i="61"/>
  <c r="U55" i="61"/>
  <c r="U56" i="61"/>
  <c r="U57" i="61"/>
  <c r="U58" i="61"/>
  <c r="U59" i="61"/>
  <c r="U60" i="61"/>
  <c r="U61" i="61"/>
  <c r="U62" i="61"/>
  <c r="U63" i="61"/>
  <c r="U64" i="61"/>
  <c r="U65" i="61"/>
  <c r="U66" i="61"/>
  <c r="U67" i="61"/>
  <c r="U68" i="61"/>
  <c r="U69" i="61"/>
  <c r="U70" i="61"/>
  <c r="U71" i="61"/>
  <c r="U72" i="61"/>
  <c r="U73" i="61"/>
  <c r="U74" i="61"/>
  <c r="U75" i="61"/>
  <c r="U76" i="61"/>
  <c r="U77" i="61"/>
  <c r="U78" i="61"/>
  <c r="U79" i="61"/>
  <c r="U80" i="61"/>
  <c r="U81" i="61"/>
  <c r="U82" i="61"/>
  <c r="U83" i="61"/>
  <c r="U84" i="61"/>
  <c r="U85" i="61"/>
  <c r="U86" i="61"/>
  <c r="U87" i="61"/>
  <c r="U88" i="61"/>
  <c r="U89" i="61"/>
  <c r="U90" i="61"/>
  <c r="U91" i="61"/>
  <c r="U92" i="61"/>
  <c r="U93" i="61"/>
  <c r="U94" i="61"/>
  <c r="U95" i="61"/>
  <c r="U96" i="61"/>
  <c r="U97" i="61"/>
  <c r="U98" i="61"/>
  <c r="U99" i="61"/>
  <c r="U100" i="61"/>
  <c r="U101" i="61"/>
  <c r="U102" i="61"/>
  <c r="U103" i="61"/>
  <c r="U104" i="61"/>
  <c r="U105" i="61"/>
  <c r="U106" i="61"/>
  <c r="U107" i="61"/>
  <c r="U108" i="61"/>
  <c r="U109" i="61"/>
  <c r="U110" i="61"/>
  <c r="U111" i="61"/>
  <c r="U112" i="61"/>
  <c r="U113" i="61"/>
  <c r="U114" i="61"/>
  <c r="U115" i="61"/>
  <c r="U116" i="61"/>
  <c r="U117" i="61"/>
  <c r="U118" i="61"/>
  <c r="U119" i="61"/>
  <c r="U120" i="61"/>
  <c r="U121" i="61"/>
  <c r="U122" i="61"/>
  <c r="U123" i="61"/>
  <c r="U124" i="61"/>
  <c r="U125" i="61"/>
  <c r="U126" i="61"/>
  <c r="U127" i="61"/>
  <c r="U128" i="61"/>
  <c r="U129" i="61"/>
  <c r="U130" i="61"/>
  <c r="U131" i="61"/>
  <c r="U132" i="61"/>
  <c r="U22" i="61"/>
  <c r="R157" i="48" l="1"/>
  <c r="R158" i="48"/>
  <c r="R159" i="48"/>
  <c r="R160" i="48"/>
  <c r="R161" i="48"/>
  <c r="R162" i="48"/>
  <c r="R163" i="48"/>
  <c r="R164" i="48"/>
  <c r="R165" i="48"/>
  <c r="R166" i="48"/>
  <c r="R167" i="48"/>
  <c r="R168" i="48"/>
  <c r="R169" i="48"/>
  <c r="R170" i="48"/>
  <c r="R171" i="48"/>
  <c r="R172" i="48"/>
  <c r="R173" i="48"/>
  <c r="R156" i="48"/>
  <c r="M157" i="48"/>
  <c r="M158" i="48"/>
  <c r="M159" i="48"/>
  <c r="M160" i="48"/>
  <c r="M161" i="48"/>
  <c r="M162" i="48"/>
  <c r="M163" i="48"/>
  <c r="M164" i="48"/>
  <c r="M165" i="48"/>
  <c r="M166" i="48"/>
  <c r="M167" i="48"/>
  <c r="M168" i="48"/>
  <c r="M169" i="48"/>
  <c r="M170" i="48"/>
  <c r="M171" i="48"/>
  <c r="M172" i="48"/>
  <c r="M173" i="48"/>
  <c r="M156" i="48"/>
  <c r="H157" i="48"/>
  <c r="H158" i="48"/>
  <c r="H159" i="48"/>
  <c r="H160" i="48"/>
  <c r="H161" i="48"/>
  <c r="H162" i="48"/>
  <c r="H163" i="48"/>
  <c r="H164" i="48"/>
  <c r="H165" i="48"/>
  <c r="H166" i="48"/>
  <c r="H167" i="48"/>
  <c r="H168" i="48"/>
  <c r="H169" i="48"/>
  <c r="H170" i="48"/>
  <c r="H171" i="48"/>
  <c r="H172" i="48"/>
  <c r="H173" i="48"/>
  <c r="H156" i="48"/>
  <c r="C157" i="48"/>
  <c r="C158" i="48"/>
  <c r="C159" i="48"/>
  <c r="C160" i="48"/>
  <c r="C161" i="48"/>
  <c r="C162" i="48"/>
  <c r="C163" i="48"/>
  <c r="C164" i="48"/>
  <c r="C165" i="48"/>
  <c r="C166" i="48"/>
  <c r="C167" i="48"/>
  <c r="C168" i="48"/>
  <c r="C169" i="48"/>
  <c r="C170" i="48"/>
  <c r="C171" i="48"/>
  <c r="C172" i="48"/>
  <c r="C173" i="48"/>
  <c r="C156" i="48"/>
  <c r="R25" i="48"/>
  <c r="R26" i="48"/>
  <c r="R27" i="48"/>
  <c r="R28" i="48"/>
  <c r="R29" i="48"/>
  <c r="R30" i="48"/>
  <c r="R31" i="48"/>
  <c r="R32" i="48"/>
  <c r="R33" i="48"/>
  <c r="R34" i="48"/>
  <c r="R35" i="48"/>
  <c r="R36" i="48"/>
  <c r="R37" i="48"/>
  <c r="R38" i="48"/>
  <c r="R39" i="48"/>
  <c r="R40" i="48"/>
  <c r="R41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55" i="48"/>
  <c r="R56" i="48"/>
  <c r="R57" i="48"/>
  <c r="R58" i="48"/>
  <c r="R59" i="48"/>
  <c r="R60" i="48"/>
  <c r="R61" i="48"/>
  <c r="R62" i="48"/>
  <c r="R63" i="48"/>
  <c r="R64" i="48"/>
  <c r="R65" i="48"/>
  <c r="R66" i="48"/>
  <c r="R67" i="48"/>
  <c r="R68" i="48"/>
  <c r="R69" i="48"/>
  <c r="R70" i="48"/>
  <c r="R71" i="48"/>
  <c r="R72" i="48"/>
  <c r="R73" i="48"/>
  <c r="R74" i="48"/>
  <c r="R75" i="48"/>
  <c r="R76" i="48"/>
  <c r="R77" i="48"/>
  <c r="R78" i="48"/>
  <c r="R79" i="48"/>
  <c r="R80" i="48"/>
  <c r="R81" i="48"/>
  <c r="R82" i="48"/>
  <c r="R83" i="48"/>
  <c r="R84" i="48"/>
  <c r="R85" i="48"/>
  <c r="R86" i="48"/>
  <c r="R87" i="48"/>
  <c r="R88" i="48"/>
  <c r="R89" i="48"/>
  <c r="R90" i="48"/>
  <c r="R91" i="48"/>
  <c r="R92" i="48"/>
  <c r="R93" i="48"/>
  <c r="R94" i="48"/>
  <c r="R95" i="48"/>
  <c r="R96" i="48"/>
  <c r="R97" i="48"/>
  <c r="R98" i="48"/>
  <c r="R99" i="48"/>
  <c r="R100" i="48"/>
  <c r="R101" i="48"/>
  <c r="R102" i="48"/>
  <c r="R103" i="48"/>
  <c r="R104" i="48"/>
  <c r="R105" i="48"/>
  <c r="R106" i="48"/>
  <c r="R107" i="48"/>
  <c r="R108" i="48"/>
  <c r="R109" i="48"/>
  <c r="R110" i="48"/>
  <c r="R111" i="48"/>
  <c r="R112" i="48"/>
  <c r="R113" i="48"/>
  <c r="R114" i="48"/>
  <c r="R115" i="48"/>
  <c r="R116" i="48"/>
  <c r="R117" i="48"/>
  <c r="R118" i="48"/>
  <c r="R119" i="48"/>
  <c r="R120" i="48"/>
  <c r="R121" i="48"/>
  <c r="R122" i="48"/>
  <c r="R123" i="48"/>
  <c r="R124" i="48"/>
  <c r="R125" i="48"/>
  <c r="R126" i="48"/>
  <c r="R127" i="48"/>
  <c r="R128" i="48"/>
  <c r="R129" i="48"/>
  <c r="R130" i="48"/>
  <c r="R131" i="48"/>
  <c r="R132" i="48"/>
  <c r="R133" i="48"/>
  <c r="R134" i="48"/>
  <c r="R135" i="48"/>
  <c r="R24" i="48"/>
  <c r="M25" i="48"/>
  <c r="M26" i="48"/>
  <c r="M27" i="48"/>
  <c r="M28" i="48"/>
  <c r="M29" i="48"/>
  <c r="M30" i="48"/>
  <c r="M31" i="48"/>
  <c r="M32" i="48"/>
  <c r="M33" i="48"/>
  <c r="M34" i="48"/>
  <c r="M35" i="48"/>
  <c r="M36" i="48"/>
  <c r="M37" i="48"/>
  <c r="M38" i="48"/>
  <c r="M39" i="48"/>
  <c r="M40" i="48"/>
  <c r="M41" i="48"/>
  <c r="M42" i="48"/>
  <c r="M43" i="48"/>
  <c r="M44" i="48"/>
  <c r="M45" i="48"/>
  <c r="M46" i="48"/>
  <c r="M47" i="48"/>
  <c r="M48" i="48"/>
  <c r="M49" i="48"/>
  <c r="M50" i="48"/>
  <c r="M51" i="48"/>
  <c r="M52" i="48"/>
  <c r="M53" i="48"/>
  <c r="M54" i="48"/>
  <c r="M55" i="48"/>
  <c r="M56" i="48"/>
  <c r="M57" i="48"/>
  <c r="M58" i="48"/>
  <c r="M59" i="48"/>
  <c r="M60" i="48"/>
  <c r="M61" i="48"/>
  <c r="M62" i="48"/>
  <c r="M63" i="48"/>
  <c r="M64" i="48"/>
  <c r="M65" i="48"/>
  <c r="M66" i="48"/>
  <c r="M67" i="48"/>
  <c r="M68" i="48"/>
  <c r="M69" i="48"/>
  <c r="M70" i="48"/>
  <c r="M71" i="48"/>
  <c r="M72" i="48"/>
  <c r="M73" i="48"/>
  <c r="M74" i="48"/>
  <c r="M75" i="48"/>
  <c r="M76" i="48"/>
  <c r="M77" i="48"/>
  <c r="M78" i="48"/>
  <c r="M79" i="48"/>
  <c r="M80" i="48"/>
  <c r="M81" i="48"/>
  <c r="M82" i="48"/>
  <c r="M83" i="48"/>
  <c r="M84" i="48"/>
  <c r="M85" i="48"/>
  <c r="M86" i="48"/>
  <c r="M87" i="48"/>
  <c r="M88" i="48"/>
  <c r="M89" i="48"/>
  <c r="M90" i="48"/>
  <c r="M91" i="48"/>
  <c r="M92" i="48"/>
  <c r="M93" i="48"/>
  <c r="M94" i="48"/>
  <c r="M95" i="48"/>
  <c r="M96" i="48"/>
  <c r="M97" i="48"/>
  <c r="M98" i="48"/>
  <c r="M99" i="48"/>
  <c r="M100" i="48"/>
  <c r="M101" i="48"/>
  <c r="M102" i="48"/>
  <c r="M103" i="48"/>
  <c r="M104" i="48"/>
  <c r="M105" i="48"/>
  <c r="M106" i="48"/>
  <c r="M107" i="48"/>
  <c r="M108" i="48"/>
  <c r="M109" i="48"/>
  <c r="M110" i="48"/>
  <c r="M111" i="48"/>
  <c r="M112" i="48"/>
  <c r="M113" i="48"/>
  <c r="M114" i="48"/>
  <c r="M115" i="48"/>
  <c r="M116" i="48"/>
  <c r="M117" i="48"/>
  <c r="M118" i="48"/>
  <c r="M119" i="48"/>
  <c r="M120" i="48"/>
  <c r="M121" i="48"/>
  <c r="M122" i="48"/>
  <c r="M123" i="48"/>
  <c r="M124" i="48"/>
  <c r="M125" i="48"/>
  <c r="M126" i="48"/>
  <c r="M127" i="48"/>
  <c r="M128" i="48"/>
  <c r="M129" i="48"/>
  <c r="M130" i="48"/>
  <c r="M131" i="48"/>
  <c r="M132" i="48"/>
  <c r="M133" i="48"/>
  <c r="M134" i="48"/>
  <c r="M135" i="48"/>
  <c r="M24" i="48"/>
  <c r="M21" i="48" s="1"/>
  <c r="H25" i="48"/>
  <c r="H26" i="48"/>
  <c r="H27" i="48"/>
  <c r="H28" i="48"/>
  <c r="H29" i="48"/>
  <c r="H30" i="48"/>
  <c r="H31" i="48"/>
  <c r="H32" i="48"/>
  <c r="H33" i="48"/>
  <c r="H34" i="48"/>
  <c r="H35" i="48"/>
  <c r="H36" i="48"/>
  <c r="H37" i="48"/>
  <c r="H38" i="48"/>
  <c r="H39" i="48"/>
  <c r="H40" i="48"/>
  <c r="H41" i="48"/>
  <c r="H42" i="48"/>
  <c r="H43" i="48"/>
  <c r="H44" i="48"/>
  <c r="H45" i="48"/>
  <c r="H46" i="48"/>
  <c r="H47" i="48"/>
  <c r="H48" i="48"/>
  <c r="H49" i="48"/>
  <c r="H50" i="48"/>
  <c r="H51" i="48"/>
  <c r="H52" i="48"/>
  <c r="H53" i="48"/>
  <c r="H54" i="48"/>
  <c r="H55" i="48"/>
  <c r="H56" i="48"/>
  <c r="H57" i="48"/>
  <c r="H58" i="48"/>
  <c r="H59" i="48"/>
  <c r="H60" i="48"/>
  <c r="H61" i="48"/>
  <c r="H62" i="48"/>
  <c r="H63" i="48"/>
  <c r="H64" i="48"/>
  <c r="H65" i="48"/>
  <c r="H66" i="48"/>
  <c r="H67" i="48"/>
  <c r="H68" i="48"/>
  <c r="H69" i="48"/>
  <c r="H70" i="48"/>
  <c r="H71" i="48"/>
  <c r="H72" i="48"/>
  <c r="H73" i="48"/>
  <c r="H74" i="48"/>
  <c r="H75" i="48"/>
  <c r="H76" i="48"/>
  <c r="H77" i="48"/>
  <c r="H78" i="48"/>
  <c r="H79" i="48"/>
  <c r="H80" i="48"/>
  <c r="H81" i="48"/>
  <c r="H82" i="48"/>
  <c r="H83" i="48"/>
  <c r="H84" i="48"/>
  <c r="H85" i="48"/>
  <c r="H86" i="48"/>
  <c r="H87" i="48"/>
  <c r="H88" i="48"/>
  <c r="H89" i="48"/>
  <c r="H90" i="48"/>
  <c r="H91" i="48"/>
  <c r="H92" i="48"/>
  <c r="H93" i="48"/>
  <c r="H94" i="48"/>
  <c r="H95" i="48"/>
  <c r="H96" i="48"/>
  <c r="H97" i="48"/>
  <c r="H98" i="48"/>
  <c r="H99" i="48"/>
  <c r="H100" i="48"/>
  <c r="H101" i="48"/>
  <c r="H102" i="48"/>
  <c r="H103" i="48"/>
  <c r="H104" i="48"/>
  <c r="H105" i="48"/>
  <c r="H106" i="48"/>
  <c r="H107" i="48"/>
  <c r="H108" i="48"/>
  <c r="H109" i="48"/>
  <c r="H110" i="48"/>
  <c r="H111" i="48"/>
  <c r="H112" i="48"/>
  <c r="H113" i="48"/>
  <c r="H114" i="48"/>
  <c r="H115" i="48"/>
  <c r="H116" i="48"/>
  <c r="H117" i="48"/>
  <c r="H118" i="48"/>
  <c r="H119" i="48"/>
  <c r="H120" i="48"/>
  <c r="H121" i="48"/>
  <c r="H122" i="48"/>
  <c r="H123" i="48"/>
  <c r="H124" i="48"/>
  <c r="H125" i="48"/>
  <c r="H126" i="48"/>
  <c r="H127" i="48"/>
  <c r="H128" i="48"/>
  <c r="H129" i="48"/>
  <c r="H130" i="48"/>
  <c r="H131" i="48"/>
  <c r="H132" i="48"/>
  <c r="H133" i="48"/>
  <c r="H134" i="48"/>
  <c r="H135" i="48"/>
  <c r="H24" i="48"/>
  <c r="C25" i="48"/>
  <c r="C26" i="48"/>
  <c r="C27" i="48"/>
  <c r="C28" i="48"/>
  <c r="C29" i="48"/>
  <c r="C30" i="48"/>
  <c r="C31" i="48"/>
  <c r="C32" i="48"/>
  <c r="C33" i="48"/>
  <c r="C34" i="48"/>
  <c r="C35" i="48"/>
  <c r="C36" i="48"/>
  <c r="C37" i="48"/>
  <c r="C38" i="48"/>
  <c r="C39" i="48"/>
  <c r="C40" i="48"/>
  <c r="C41" i="48"/>
  <c r="C42" i="48"/>
  <c r="C43" i="48"/>
  <c r="C44" i="48"/>
  <c r="C45" i="48"/>
  <c r="C46" i="48"/>
  <c r="C47" i="48"/>
  <c r="C48" i="48"/>
  <c r="C49" i="48"/>
  <c r="C50" i="48"/>
  <c r="C51" i="48"/>
  <c r="C52" i="48"/>
  <c r="C53" i="48"/>
  <c r="C54" i="48"/>
  <c r="C55" i="48"/>
  <c r="C56" i="48"/>
  <c r="C57" i="48"/>
  <c r="C58" i="48"/>
  <c r="C59" i="48"/>
  <c r="C60" i="48"/>
  <c r="C61" i="48"/>
  <c r="C62" i="48"/>
  <c r="C63" i="48"/>
  <c r="C64" i="48"/>
  <c r="C65" i="48"/>
  <c r="C66" i="48"/>
  <c r="C67" i="48"/>
  <c r="C68" i="48"/>
  <c r="C69" i="48"/>
  <c r="C70" i="48"/>
  <c r="C71" i="48"/>
  <c r="C72" i="48"/>
  <c r="C73" i="48"/>
  <c r="C74" i="48"/>
  <c r="C75" i="48"/>
  <c r="C76" i="48"/>
  <c r="C77" i="48"/>
  <c r="C78" i="48"/>
  <c r="C79" i="48"/>
  <c r="C80" i="48"/>
  <c r="C81" i="48"/>
  <c r="C82" i="48"/>
  <c r="C83" i="48"/>
  <c r="C84" i="48"/>
  <c r="C85" i="48"/>
  <c r="C86" i="48"/>
  <c r="C87" i="48"/>
  <c r="C88" i="48"/>
  <c r="C89" i="48"/>
  <c r="C90" i="48"/>
  <c r="C91" i="48"/>
  <c r="C92" i="48"/>
  <c r="C93" i="48"/>
  <c r="C94" i="48"/>
  <c r="C95" i="48"/>
  <c r="C96" i="48"/>
  <c r="C97" i="48"/>
  <c r="C98" i="48"/>
  <c r="C99" i="48"/>
  <c r="C100" i="48"/>
  <c r="C101" i="48"/>
  <c r="C102" i="48"/>
  <c r="C103" i="48"/>
  <c r="C104" i="48"/>
  <c r="C105" i="48"/>
  <c r="C106" i="48"/>
  <c r="C107" i="48"/>
  <c r="C108" i="48"/>
  <c r="C109" i="48"/>
  <c r="C110" i="48"/>
  <c r="C111" i="48"/>
  <c r="C112" i="48"/>
  <c r="C113" i="48"/>
  <c r="C114" i="48"/>
  <c r="C115" i="48"/>
  <c r="C116" i="48"/>
  <c r="C117" i="48"/>
  <c r="C118" i="48"/>
  <c r="C119" i="48"/>
  <c r="C120" i="48"/>
  <c r="C121" i="48"/>
  <c r="C122" i="48"/>
  <c r="C123" i="48"/>
  <c r="C124" i="48"/>
  <c r="C125" i="48"/>
  <c r="C126" i="48"/>
  <c r="C127" i="48"/>
  <c r="C128" i="48"/>
  <c r="C129" i="48"/>
  <c r="C130" i="48"/>
  <c r="C131" i="48"/>
  <c r="C132" i="48"/>
  <c r="C133" i="48"/>
  <c r="C134" i="48"/>
  <c r="C135" i="48"/>
  <c r="C24" i="48"/>
  <c r="D22" i="48"/>
  <c r="E22" i="48"/>
  <c r="F22" i="48"/>
  <c r="G22" i="48"/>
  <c r="I22" i="48"/>
  <c r="J22" i="48"/>
  <c r="K22" i="48"/>
  <c r="L22" i="48"/>
  <c r="N22" i="48"/>
  <c r="O22" i="48"/>
  <c r="P22" i="48"/>
  <c r="Q22" i="48"/>
  <c r="S22" i="48"/>
  <c r="T22" i="48"/>
  <c r="U22" i="48"/>
  <c r="V22" i="48"/>
  <c r="D21" i="48"/>
  <c r="E21" i="48"/>
  <c r="F21" i="48"/>
  <c r="G21" i="48"/>
  <c r="I21" i="48"/>
  <c r="J21" i="48"/>
  <c r="K21" i="48"/>
  <c r="L21" i="48"/>
  <c r="N21" i="48"/>
  <c r="O21" i="48"/>
  <c r="P21" i="48"/>
  <c r="Q21" i="48"/>
  <c r="S21" i="48"/>
  <c r="T21" i="48"/>
  <c r="U21" i="48"/>
  <c r="V21" i="48"/>
  <c r="E157" i="58"/>
  <c r="E158" i="58"/>
  <c r="E159" i="58"/>
  <c r="E160" i="58"/>
  <c r="E161" i="58"/>
  <c r="E162" i="58"/>
  <c r="E163" i="58"/>
  <c r="E164" i="58"/>
  <c r="E165" i="58"/>
  <c r="E166" i="58"/>
  <c r="E167" i="58"/>
  <c r="E168" i="58"/>
  <c r="E169" i="58"/>
  <c r="E170" i="58"/>
  <c r="E171" i="58"/>
  <c r="E172" i="58"/>
  <c r="E173" i="58"/>
  <c r="E156" i="58"/>
  <c r="D173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51" i="58"/>
  <c r="E52" i="58"/>
  <c r="E53" i="58"/>
  <c r="E54" i="58"/>
  <c r="E55" i="58"/>
  <c r="E56" i="58"/>
  <c r="E57" i="58"/>
  <c r="E58" i="58"/>
  <c r="E59" i="58"/>
  <c r="E60" i="58"/>
  <c r="E61" i="58"/>
  <c r="E62" i="58"/>
  <c r="E63" i="58"/>
  <c r="E64" i="58"/>
  <c r="E65" i="58"/>
  <c r="E66" i="58"/>
  <c r="E67" i="58"/>
  <c r="E68" i="58"/>
  <c r="E69" i="58"/>
  <c r="E70" i="58"/>
  <c r="E71" i="58"/>
  <c r="E72" i="58"/>
  <c r="E73" i="58"/>
  <c r="E74" i="58"/>
  <c r="E75" i="58"/>
  <c r="E76" i="58"/>
  <c r="E77" i="58"/>
  <c r="E78" i="58"/>
  <c r="E79" i="58"/>
  <c r="E80" i="58"/>
  <c r="E81" i="58"/>
  <c r="E82" i="58"/>
  <c r="E83" i="58"/>
  <c r="E84" i="58"/>
  <c r="E85" i="58"/>
  <c r="E86" i="58"/>
  <c r="E87" i="58"/>
  <c r="E88" i="58"/>
  <c r="E89" i="58"/>
  <c r="E90" i="58"/>
  <c r="E91" i="58"/>
  <c r="E92" i="58"/>
  <c r="E93" i="58"/>
  <c r="E94" i="58"/>
  <c r="E95" i="58"/>
  <c r="E96" i="58"/>
  <c r="E97" i="58"/>
  <c r="E98" i="58"/>
  <c r="E99" i="58"/>
  <c r="E100" i="58"/>
  <c r="E101" i="58"/>
  <c r="E102" i="58"/>
  <c r="E103" i="58"/>
  <c r="E104" i="58"/>
  <c r="E105" i="58"/>
  <c r="E106" i="58"/>
  <c r="E107" i="58"/>
  <c r="E108" i="58"/>
  <c r="E109" i="58"/>
  <c r="E110" i="58"/>
  <c r="E111" i="58"/>
  <c r="E112" i="58"/>
  <c r="E113" i="58"/>
  <c r="E114" i="58"/>
  <c r="E115" i="58"/>
  <c r="E116" i="58"/>
  <c r="E117" i="58"/>
  <c r="E118" i="58"/>
  <c r="E119" i="58"/>
  <c r="E120" i="58"/>
  <c r="E121" i="58"/>
  <c r="E122" i="58"/>
  <c r="E123" i="58"/>
  <c r="E124" i="58"/>
  <c r="E125" i="58"/>
  <c r="E126" i="58"/>
  <c r="E127" i="58"/>
  <c r="E128" i="58"/>
  <c r="E129" i="58"/>
  <c r="E130" i="58"/>
  <c r="E131" i="58"/>
  <c r="E132" i="58"/>
  <c r="E133" i="58"/>
  <c r="E134" i="58"/>
  <c r="E135" i="58"/>
  <c r="E24" i="58"/>
  <c r="F22" i="58"/>
  <c r="G22" i="58"/>
  <c r="H22" i="58"/>
  <c r="I22" i="58"/>
  <c r="J22" i="58"/>
  <c r="K22" i="58"/>
  <c r="L22" i="58"/>
  <c r="M22" i="58"/>
  <c r="N22" i="58"/>
  <c r="O22" i="58"/>
  <c r="P22" i="58"/>
  <c r="Q22" i="58"/>
  <c r="F21" i="58"/>
  <c r="G21" i="58"/>
  <c r="H21" i="58"/>
  <c r="I21" i="58"/>
  <c r="J21" i="58"/>
  <c r="J20" i="58" s="1"/>
  <c r="K21" i="58"/>
  <c r="L21" i="58"/>
  <c r="L20" i="58" s="1"/>
  <c r="M21" i="58"/>
  <c r="N21" i="58"/>
  <c r="O21" i="58"/>
  <c r="P21" i="58"/>
  <c r="Q21" i="58"/>
  <c r="D22" i="58"/>
  <c r="BT155" i="61"/>
  <c r="BT156" i="61"/>
  <c r="BT157" i="61"/>
  <c r="BT158" i="61"/>
  <c r="BT159" i="61"/>
  <c r="BT160" i="61"/>
  <c r="BT161" i="61"/>
  <c r="BT162" i="61"/>
  <c r="BT163" i="61"/>
  <c r="BT164" i="61"/>
  <c r="BT165" i="61"/>
  <c r="BT166" i="61"/>
  <c r="BT167" i="61"/>
  <c r="BT168" i="61"/>
  <c r="BT169" i="61"/>
  <c r="BT170" i="61"/>
  <c r="BT171" i="61"/>
  <c r="BT154" i="61"/>
  <c r="BR155" i="61"/>
  <c r="BR156" i="61"/>
  <c r="BR157" i="61"/>
  <c r="BR158" i="61"/>
  <c r="BR159" i="61"/>
  <c r="BR160" i="61"/>
  <c r="BR161" i="61"/>
  <c r="BR162" i="61"/>
  <c r="BR163" i="61"/>
  <c r="BR164" i="61"/>
  <c r="BR165" i="61"/>
  <c r="BR166" i="61"/>
  <c r="BR167" i="61"/>
  <c r="BR168" i="61"/>
  <c r="BR169" i="61"/>
  <c r="BR170" i="61"/>
  <c r="BR171" i="61"/>
  <c r="BR154" i="61"/>
  <c r="BE155" i="61"/>
  <c r="BE156" i="61"/>
  <c r="BE157" i="61"/>
  <c r="BE158" i="61"/>
  <c r="BE159" i="61"/>
  <c r="BE160" i="61"/>
  <c r="BE161" i="61"/>
  <c r="BE162" i="61"/>
  <c r="BE163" i="61"/>
  <c r="BE164" i="61"/>
  <c r="BE165" i="61"/>
  <c r="BE166" i="61"/>
  <c r="BE167" i="61"/>
  <c r="BE168" i="61"/>
  <c r="BE169" i="61"/>
  <c r="BE170" i="61"/>
  <c r="BE171" i="61"/>
  <c r="BE154" i="61"/>
  <c r="BC155" i="61"/>
  <c r="BC156" i="61"/>
  <c r="BC157" i="61"/>
  <c r="BC158" i="61"/>
  <c r="BC159" i="61"/>
  <c r="BC160" i="61"/>
  <c r="BC161" i="61"/>
  <c r="BC162" i="61"/>
  <c r="BC163" i="61"/>
  <c r="BC164" i="61"/>
  <c r="BC165" i="61"/>
  <c r="BC166" i="61"/>
  <c r="BC167" i="61"/>
  <c r="BC168" i="61"/>
  <c r="BC169" i="61"/>
  <c r="BC170" i="61"/>
  <c r="BC171" i="61"/>
  <c r="BC154" i="61"/>
  <c r="AP155" i="61"/>
  <c r="AP156" i="61"/>
  <c r="AP157" i="61"/>
  <c r="AP158" i="61"/>
  <c r="AP159" i="61"/>
  <c r="AP160" i="61"/>
  <c r="AP161" i="61"/>
  <c r="AP162" i="61"/>
  <c r="AP163" i="61"/>
  <c r="AP164" i="61"/>
  <c r="AP165" i="61"/>
  <c r="AP166" i="61"/>
  <c r="AP167" i="61"/>
  <c r="AP168" i="61"/>
  <c r="AP169" i="61"/>
  <c r="AP170" i="61"/>
  <c r="AP171" i="61"/>
  <c r="AN155" i="61"/>
  <c r="AN156" i="61"/>
  <c r="AN157" i="61"/>
  <c r="AN158" i="61"/>
  <c r="AN159" i="61"/>
  <c r="AN160" i="61"/>
  <c r="AN161" i="61"/>
  <c r="AN162" i="61"/>
  <c r="AN163" i="61"/>
  <c r="AN164" i="61"/>
  <c r="AN165" i="61"/>
  <c r="AN166" i="61"/>
  <c r="AN167" i="61"/>
  <c r="AN168" i="61"/>
  <c r="AN169" i="61"/>
  <c r="AN170" i="61"/>
  <c r="AN171" i="61"/>
  <c r="AP154" i="61"/>
  <c r="AN154" i="61"/>
  <c r="AA155" i="61"/>
  <c r="AA156" i="61"/>
  <c r="AA157" i="61"/>
  <c r="AA158" i="61"/>
  <c r="AA159" i="61"/>
  <c r="AA160" i="61"/>
  <c r="AA161" i="61"/>
  <c r="AA162" i="61"/>
  <c r="AA163" i="61"/>
  <c r="AA164" i="61"/>
  <c r="AA165" i="61"/>
  <c r="AA166" i="61"/>
  <c r="AA167" i="61"/>
  <c r="AA168" i="61"/>
  <c r="AA169" i="61"/>
  <c r="AA170" i="61"/>
  <c r="AA171" i="61"/>
  <c r="Y155" i="61"/>
  <c r="Z155" i="61" s="1"/>
  <c r="Y156" i="61"/>
  <c r="Z156" i="61" s="1"/>
  <c r="Y157" i="61"/>
  <c r="Z157" i="61" s="1"/>
  <c r="Y158" i="61"/>
  <c r="Y159" i="61"/>
  <c r="Z159" i="61" s="1"/>
  <c r="Y160" i="61"/>
  <c r="Z160" i="61" s="1"/>
  <c r="Y161" i="61"/>
  <c r="Z161" i="61" s="1"/>
  <c r="Y162" i="61"/>
  <c r="Y163" i="61"/>
  <c r="Z163" i="61" s="1"/>
  <c r="Y164" i="61"/>
  <c r="Z164" i="61" s="1"/>
  <c r="Y165" i="61"/>
  <c r="Z165" i="61" s="1"/>
  <c r="Y166" i="61"/>
  <c r="Y167" i="61"/>
  <c r="Z167" i="61" s="1"/>
  <c r="Y168" i="61"/>
  <c r="Z168" i="61" s="1"/>
  <c r="Y169" i="61"/>
  <c r="Z169" i="61" s="1"/>
  <c r="Y170" i="61"/>
  <c r="Y171" i="61"/>
  <c r="AA154" i="61"/>
  <c r="Y154" i="61"/>
  <c r="Z154" i="61" s="1"/>
  <c r="BQ20" i="61"/>
  <c r="BO20" i="61"/>
  <c r="BN20" i="61"/>
  <c r="BL20" i="61"/>
  <c r="BI20" i="61"/>
  <c r="BH20" i="61"/>
  <c r="BF20" i="61"/>
  <c r="BB20" i="61"/>
  <c r="AZ20" i="61"/>
  <c r="AM20" i="61"/>
  <c r="AK20" i="61"/>
  <c r="AJ20" i="61"/>
  <c r="AH20" i="61"/>
  <c r="AG20" i="61"/>
  <c r="AE20" i="61"/>
  <c r="AD20" i="61"/>
  <c r="AB20" i="61"/>
  <c r="T20" i="61"/>
  <c r="V20" i="61"/>
  <c r="AF20" i="61"/>
  <c r="AI20" i="61"/>
  <c r="AL20" i="61"/>
  <c r="BJ20" i="61"/>
  <c r="BK20" i="61"/>
  <c r="BM20" i="61"/>
  <c r="BT23" i="61"/>
  <c r="BT24" i="61"/>
  <c r="BT25" i="61"/>
  <c r="BT26" i="61"/>
  <c r="BT27" i="61"/>
  <c r="BT28" i="61"/>
  <c r="BT29" i="61"/>
  <c r="BT30" i="61"/>
  <c r="BT31" i="61"/>
  <c r="BT32" i="61"/>
  <c r="BT33" i="61"/>
  <c r="BT34" i="61"/>
  <c r="BT35" i="61"/>
  <c r="BT36" i="61"/>
  <c r="BT37" i="61"/>
  <c r="BT38" i="61"/>
  <c r="BT39" i="61"/>
  <c r="BT40" i="61"/>
  <c r="BT41" i="61"/>
  <c r="BT42" i="61"/>
  <c r="BT43" i="61"/>
  <c r="BT44" i="61"/>
  <c r="BT45" i="61"/>
  <c r="BT46" i="61"/>
  <c r="BT47" i="61"/>
  <c r="BT48" i="61"/>
  <c r="BT49" i="61"/>
  <c r="BT50" i="61"/>
  <c r="BT51" i="61"/>
  <c r="BT52" i="61"/>
  <c r="BT53" i="61"/>
  <c r="BT54" i="61"/>
  <c r="BT55" i="61"/>
  <c r="BT56" i="61"/>
  <c r="BT57" i="61"/>
  <c r="BT58" i="61"/>
  <c r="BT59" i="61"/>
  <c r="BT60" i="61"/>
  <c r="BT61" i="61"/>
  <c r="BT62" i="61"/>
  <c r="BT63" i="61"/>
  <c r="BT64" i="61"/>
  <c r="BT65" i="61"/>
  <c r="BT66" i="61"/>
  <c r="BT67" i="61"/>
  <c r="BT68" i="61"/>
  <c r="BT69" i="61"/>
  <c r="BT70" i="61"/>
  <c r="BT71" i="61"/>
  <c r="BT72" i="61"/>
  <c r="BT73" i="61"/>
  <c r="BT74" i="61"/>
  <c r="BT75" i="61"/>
  <c r="BT76" i="61"/>
  <c r="BT77" i="61"/>
  <c r="BT78" i="61"/>
  <c r="BT79" i="61"/>
  <c r="BT80" i="61"/>
  <c r="BT81" i="61"/>
  <c r="BT82" i="61"/>
  <c r="BT83" i="61"/>
  <c r="BT84" i="61"/>
  <c r="BT85" i="61"/>
  <c r="BT86" i="61"/>
  <c r="BT87" i="61"/>
  <c r="BT88" i="61"/>
  <c r="BT89" i="61"/>
  <c r="BT90" i="61"/>
  <c r="BT91" i="61"/>
  <c r="BT92" i="61"/>
  <c r="BT93" i="61"/>
  <c r="BT94" i="61"/>
  <c r="BT95" i="61"/>
  <c r="BT96" i="61"/>
  <c r="BT97" i="61"/>
  <c r="BT98" i="61"/>
  <c r="BT99" i="61"/>
  <c r="BT100" i="61"/>
  <c r="BT101" i="61"/>
  <c r="BT102" i="61"/>
  <c r="BT103" i="61"/>
  <c r="BT104" i="61"/>
  <c r="BT105" i="61"/>
  <c r="BT106" i="61"/>
  <c r="BT107" i="61"/>
  <c r="BT108" i="61"/>
  <c r="BT109" i="61"/>
  <c r="BT110" i="61"/>
  <c r="BT111" i="61"/>
  <c r="BT112" i="61"/>
  <c r="BT113" i="61"/>
  <c r="BT114" i="61"/>
  <c r="BT115" i="61"/>
  <c r="BT116" i="61"/>
  <c r="BT117" i="61"/>
  <c r="BT118" i="61"/>
  <c r="BT119" i="61"/>
  <c r="BT120" i="61"/>
  <c r="BT121" i="61"/>
  <c r="BT122" i="61"/>
  <c r="BT123" i="61"/>
  <c r="BT124" i="61"/>
  <c r="BT125" i="61"/>
  <c r="BT126" i="61"/>
  <c r="BT127" i="61"/>
  <c r="BT128" i="61"/>
  <c r="BT129" i="61"/>
  <c r="BT130" i="61"/>
  <c r="BT131" i="61"/>
  <c r="BT132" i="61"/>
  <c r="BT133" i="61"/>
  <c r="BT22" i="61"/>
  <c r="BR23" i="61"/>
  <c r="BR24" i="61"/>
  <c r="BR25" i="61"/>
  <c r="BR26" i="61"/>
  <c r="BR27" i="61"/>
  <c r="BR28" i="61"/>
  <c r="BR29" i="61"/>
  <c r="BR30" i="61"/>
  <c r="BR31" i="61"/>
  <c r="BR32" i="61"/>
  <c r="BR33" i="61"/>
  <c r="BR34" i="61"/>
  <c r="BR35" i="61"/>
  <c r="BR36" i="61"/>
  <c r="BR37" i="61"/>
  <c r="BR38" i="61"/>
  <c r="BR39" i="61"/>
  <c r="BR40" i="61"/>
  <c r="BR41" i="61"/>
  <c r="BR42" i="61"/>
  <c r="BR43" i="61"/>
  <c r="BR44" i="61"/>
  <c r="BR45" i="61"/>
  <c r="BR46" i="61"/>
  <c r="BR47" i="61"/>
  <c r="BR48" i="61"/>
  <c r="BR49" i="61"/>
  <c r="BR50" i="61"/>
  <c r="BR51" i="61"/>
  <c r="BR52" i="61"/>
  <c r="BR53" i="61"/>
  <c r="BR54" i="61"/>
  <c r="BR55" i="61"/>
  <c r="BR56" i="61"/>
  <c r="BR57" i="61"/>
  <c r="BR58" i="61"/>
  <c r="BR59" i="61"/>
  <c r="BR60" i="61"/>
  <c r="BR61" i="61"/>
  <c r="BR62" i="61"/>
  <c r="BR63" i="61"/>
  <c r="BR64" i="61"/>
  <c r="BR65" i="61"/>
  <c r="BR66" i="61"/>
  <c r="BR67" i="61"/>
  <c r="BR68" i="61"/>
  <c r="BR69" i="61"/>
  <c r="BR70" i="61"/>
  <c r="BR71" i="61"/>
  <c r="BR72" i="61"/>
  <c r="BR73" i="61"/>
  <c r="BR74" i="61"/>
  <c r="BR75" i="61"/>
  <c r="BR76" i="61"/>
  <c r="BR77" i="61"/>
  <c r="BR78" i="61"/>
  <c r="BR79" i="61"/>
  <c r="BR80" i="61"/>
  <c r="BR81" i="61"/>
  <c r="BR82" i="61"/>
  <c r="BR83" i="61"/>
  <c r="BR84" i="61"/>
  <c r="BR85" i="61"/>
  <c r="BR86" i="61"/>
  <c r="BR87" i="61"/>
  <c r="BR88" i="61"/>
  <c r="BR89" i="61"/>
  <c r="BR90" i="61"/>
  <c r="BR91" i="61"/>
  <c r="BR92" i="61"/>
  <c r="BR93" i="61"/>
  <c r="BR94" i="61"/>
  <c r="BR95" i="61"/>
  <c r="BR96" i="61"/>
  <c r="BR97" i="61"/>
  <c r="BR98" i="61"/>
  <c r="BR99" i="61"/>
  <c r="BR100" i="61"/>
  <c r="BR101" i="61"/>
  <c r="BR102" i="61"/>
  <c r="BR103" i="61"/>
  <c r="BR104" i="61"/>
  <c r="BR105" i="61"/>
  <c r="BR106" i="61"/>
  <c r="BR107" i="61"/>
  <c r="BR108" i="61"/>
  <c r="BR109" i="61"/>
  <c r="BR110" i="61"/>
  <c r="BR111" i="61"/>
  <c r="BR112" i="61"/>
  <c r="BR113" i="61"/>
  <c r="BR114" i="61"/>
  <c r="BR115" i="61"/>
  <c r="BR116" i="61"/>
  <c r="BR117" i="61"/>
  <c r="BR118" i="61"/>
  <c r="BR119" i="61"/>
  <c r="BR120" i="61"/>
  <c r="BR121" i="61"/>
  <c r="BR122" i="61"/>
  <c r="BR123" i="61"/>
  <c r="BR124" i="61"/>
  <c r="BR125" i="61"/>
  <c r="BR126" i="61"/>
  <c r="BR127" i="61"/>
  <c r="BR128" i="61"/>
  <c r="BR129" i="61"/>
  <c r="BR130" i="61"/>
  <c r="BR131" i="61"/>
  <c r="BR132" i="61"/>
  <c r="BR133" i="61"/>
  <c r="BR22" i="61"/>
  <c r="BE23" i="61"/>
  <c r="BE24" i="61"/>
  <c r="BE25" i="61"/>
  <c r="BE26" i="61"/>
  <c r="BE27" i="61"/>
  <c r="BE28" i="61"/>
  <c r="BE29" i="61"/>
  <c r="BE30" i="61"/>
  <c r="BE31" i="61"/>
  <c r="BE32" i="61"/>
  <c r="BE33" i="61"/>
  <c r="BE34" i="61"/>
  <c r="BE35" i="61"/>
  <c r="BE36" i="61"/>
  <c r="BE37" i="61"/>
  <c r="BE38" i="61"/>
  <c r="BE39" i="61"/>
  <c r="BE40" i="61"/>
  <c r="BE41" i="61"/>
  <c r="BE42" i="61"/>
  <c r="BE43" i="61"/>
  <c r="BE44" i="61"/>
  <c r="BE45" i="61"/>
  <c r="BE46" i="61"/>
  <c r="BE47" i="61"/>
  <c r="BE48" i="61"/>
  <c r="BE49" i="61"/>
  <c r="BE50" i="61"/>
  <c r="BE51" i="61"/>
  <c r="BE52" i="61"/>
  <c r="BE53" i="61"/>
  <c r="BE54" i="61"/>
  <c r="BE55" i="61"/>
  <c r="BE56" i="61"/>
  <c r="BE57" i="61"/>
  <c r="BE58" i="61"/>
  <c r="BE59" i="61"/>
  <c r="BE60" i="61"/>
  <c r="BE61" i="61"/>
  <c r="BE62" i="61"/>
  <c r="BE63" i="61"/>
  <c r="BE64" i="61"/>
  <c r="BE65" i="61"/>
  <c r="BE66" i="61"/>
  <c r="BE67" i="61"/>
  <c r="BE68" i="61"/>
  <c r="BE69" i="61"/>
  <c r="BE70" i="61"/>
  <c r="BE71" i="61"/>
  <c r="BE72" i="61"/>
  <c r="BE73" i="61"/>
  <c r="BE74" i="61"/>
  <c r="BE75" i="61"/>
  <c r="BE76" i="61"/>
  <c r="BE77" i="61"/>
  <c r="BE78" i="61"/>
  <c r="BE79" i="61"/>
  <c r="BE80" i="61"/>
  <c r="BE81" i="61"/>
  <c r="BE82" i="61"/>
  <c r="BE83" i="61"/>
  <c r="BE84" i="61"/>
  <c r="BE85" i="61"/>
  <c r="BE86" i="61"/>
  <c r="BE87" i="61"/>
  <c r="BE88" i="61"/>
  <c r="BE89" i="61"/>
  <c r="BE90" i="61"/>
  <c r="BE91" i="61"/>
  <c r="BE92" i="61"/>
  <c r="BE93" i="61"/>
  <c r="BE94" i="61"/>
  <c r="BE95" i="61"/>
  <c r="BE96" i="61"/>
  <c r="BE97" i="61"/>
  <c r="BE98" i="61"/>
  <c r="BE99" i="61"/>
  <c r="BE100" i="61"/>
  <c r="BE101" i="61"/>
  <c r="BE102" i="61"/>
  <c r="BE103" i="61"/>
  <c r="BE104" i="61"/>
  <c r="BE105" i="61"/>
  <c r="BE106" i="61"/>
  <c r="BE107" i="61"/>
  <c r="BE108" i="61"/>
  <c r="BE109" i="61"/>
  <c r="BE110" i="61"/>
  <c r="BE111" i="61"/>
  <c r="BE112" i="61"/>
  <c r="BE113" i="61"/>
  <c r="BE114" i="61"/>
  <c r="BE115" i="61"/>
  <c r="BE116" i="61"/>
  <c r="BE117" i="61"/>
  <c r="BE118" i="61"/>
  <c r="BE119" i="61"/>
  <c r="BE120" i="61"/>
  <c r="BE121" i="61"/>
  <c r="BE122" i="61"/>
  <c r="BE123" i="61"/>
  <c r="BE124" i="61"/>
  <c r="BE125" i="61"/>
  <c r="BE126" i="61"/>
  <c r="BE127" i="61"/>
  <c r="BE128" i="61"/>
  <c r="BE129" i="61"/>
  <c r="BE130" i="61"/>
  <c r="BE131" i="61"/>
  <c r="BE132" i="61"/>
  <c r="BE133" i="61"/>
  <c r="BE22" i="61"/>
  <c r="BC23" i="61"/>
  <c r="BC24" i="61"/>
  <c r="BC25" i="61"/>
  <c r="BC26" i="61"/>
  <c r="BC27" i="61"/>
  <c r="BC28" i="61"/>
  <c r="BC29" i="61"/>
  <c r="BC30" i="61"/>
  <c r="BC31" i="61"/>
  <c r="BC32" i="61"/>
  <c r="BC33" i="61"/>
  <c r="BC34" i="61"/>
  <c r="BC35" i="61"/>
  <c r="BC36" i="61"/>
  <c r="BC37" i="61"/>
  <c r="BC38" i="61"/>
  <c r="BC39" i="61"/>
  <c r="BC40" i="61"/>
  <c r="BC41" i="61"/>
  <c r="BC42" i="61"/>
  <c r="BC43" i="61"/>
  <c r="BC44" i="61"/>
  <c r="BC45" i="61"/>
  <c r="BC46" i="61"/>
  <c r="BC47" i="61"/>
  <c r="BC48" i="61"/>
  <c r="BC49" i="61"/>
  <c r="BC50" i="61"/>
  <c r="BC51" i="61"/>
  <c r="BC52" i="61"/>
  <c r="BC53" i="61"/>
  <c r="BC54" i="61"/>
  <c r="BC55" i="61"/>
  <c r="BC56" i="61"/>
  <c r="BC57" i="61"/>
  <c r="BC58" i="61"/>
  <c r="BC59" i="61"/>
  <c r="BC60" i="61"/>
  <c r="BC61" i="61"/>
  <c r="BC62" i="61"/>
  <c r="BC63" i="61"/>
  <c r="BC64" i="61"/>
  <c r="BC65" i="61"/>
  <c r="BC66" i="61"/>
  <c r="BC67" i="61"/>
  <c r="BC68" i="61"/>
  <c r="BC69" i="61"/>
  <c r="BC70" i="61"/>
  <c r="BC71" i="61"/>
  <c r="BC72" i="61"/>
  <c r="BC73" i="61"/>
  <c r="BC74" i="61"/>
  <c r="BC75" i="61"/>
  <c r="BC76" i="61"/>
  <c r="BC77" i="61"/>
  <c r="BC78" i="61"/>
  <c r="BC79" i="61"/>
  <c r="BC80" i="61"/>
  <c r="BC81" i="61"/>
  <c r="BC82" i="61"/>
  <c r="BC83" i="61"/>
  <c r="BC84" i="61"/>
  <c r="BC85" i="61"/>
  <c r="BC86" i="61"/>
  <c r="BC87" i="61"/>
  <c r="BC88" i="61"/>
  <c r="BC89" i="61"/>
  <c r="BC90" i="61"/>
  <c r="BC91" i="61"/>
  <c r="BC92" i="61"/>
  <c r="BC93" i="61"/>
  <c r="BC94" i="61"/>
  <c r="BC95" i="61"/>
  <c r="BC96" i="61"/>
  <c r="BC97" i="61"/>
  <c r="BC98" i="61"/>
  <c r="BC99" i="61"/>
  <c r="BC100" i="61"/>
  <c r="BC101" i="61"/>
  <c r="BC102" i="61"/>
  <c r="BC103" i="61"/>
  <c r="BC104" i="61"/>
  <c r="BC105" i="61"/>
  <c r="BC106" i="61"/>
  <c r="BC107" i="61"/>
  <c r="BC108" i="61"/>
  <c r="BC109" i="61"/>
  <c r="BC110" i="61"/>
  <c r="BC111" i="61"/>
  <c r="BC112" i="61"/>
  <c r="BC113" i="61"/>
  <c r="BC114" i="61"/>
  <c r="BC115" i="61"/>
  <c r="BC116" i="61"/>
  <c r="BC117" i="61"/>
  <c r="BC118" i="61"/>
  <c r="BC119" i="61"/>
  <c r="BC120" i="61"/>
  <c r="BC121" i="61"/>
  <c r="BC122" i="61"/>
  <c r="BC123" i="61"/>
  <c r="BC124" i="61"/>
  <c r="BC125" i="61"/>
  <c r="BC126" i="61"/>
  <c r="BC127" i="61"/>
  <c r="BC128" i="61"/>
  <c r="BC129" i="61"/>
  <c r="BC130" i="61"/>
  <c r="BC131" i="61"/>
  <c r="BC132" i="61"/>
  <c r="BC133" i="61"/>
  <c r="BC22" i="61"/>
  <c r="AP23" i="61"/>
  <c r="AP24" i="61"/>
  <c r="AP25" i="61"/>
  <c r="AP26" i="61"/>
  <c r="AP27" i="61"/>
  <c r="AP28" i="61"/>
  <c r="AP29" i="61"/>
  <c r="AP30" i="61"/>
  <c r="AP31" i="61"/>
  <c r="AP32" i="61"/>
  <c r="AP33" i="61"/>
  <c r="AP34" i="61"/>
  <c r="AP35" i="61"/>
  <c r="AP36" i="61"/>
  <c r="AP37" i="61"/>
  <c r="AP38" i="61"/>
  <c r="AP39" i="61"/>
  <c r="AP40" i="61"/>
  <c r="AP41" i="61"/>
  <c r="AP42" i="61"/>
  <c r="AP43" i="61"/>
  <c r="AP44" i="61"/>
  <c r="AP45" i="61"/>
  <c r="AP46" i="61"/>
  <c r="AP47" i="61"/>
  <c r="AP48" i="61"/>
  <c r="AP49" i="61"/>
  <c r="AP50" i="61"/>
  <c r="AP51" i="61"/>
  <c r="AP52" i="61"/>
  <c r="AP53" i="61"/>
  <c r="AP54" i="61"/>
  <c r="AP55" i="61"/>
  <c r="AP56" i="61"/>
  <c r="AP57" i="61"/>
  <c r="AP58" i="61"/>
  <c r="AP59" i="61"/>
  <c r="AP60" i="61"/>
  <c r="AP61" i="61"/>
  <c r="AP62" i="61"/>
  <c r="AP63" i="61"/>
  <c r="AP64" i="61"/>
  <c r="AP65" i="61"/>
  <c r="AP66" i="61"/>
  <c r="AP67" i="61"/>
  <c r="AP68" i="61"/>
  <c r="AP69" i="61"/>
  <c r="AP70" i="61"/>
  <c r="AP71" i="61"/>
  <c r="AP72" i="61"/>
  <c r="AP73" i="61"/>
  <c r="AP74" i="61"/>
  <c r="AP75" i="61"/>
  <c r="AP76" i="61"/>
  <c r="AP77" i="61"/>
  <c r="AP78" i="61"/>
  <c r="AP79" i="61"/>
  <c r="AP80" i="61"/>
  <c r="AP81" i="61"/>
  <c r="AP82" i="61"/>
  <c r="AP83" i="61"/>
  <c r="AP84" i="61"/>
  <c r="AP85" i="61"/>
  <c r="AP86" i="61"/>
  <c r="AP87" i="61"/>
  <c r="AP88" i="61"/>
  <c r="AP89" i="61"/>
  <c r="AP90" i="61"/>
  <c r="AP91" i="61"/>
  <c r="AP92" i="61"/>
  <c r="AP93" i="61"/>
  <c r="AP94" i="61"/>
  <c r="AP95" i="61"/>
  <c r="AP96" i="61"/>
  <c r="AP97" i="61"/>
  <c r="AP98" i="61"/>
  <c r="AP99" i="61"/>
  <c r="AP100" i="61"/>
  <c r="AP101" i="61"/>
  <c r="AP102" i="61"/>
  <c r="AP103" i="61"/>
  <c r="AP104" i="61"/>
  <c r="AP105" i="61"/>
  <c r="AP106" i="61"/>
  <c r="AP107" i="61"/>
  <c r="AP108" i="61"/>
  <c r="AP109" i="61"/>
  <c r="AP110" i="61"/>
  <c r="AP111" i="61"/>
  <c r="AP112" i="61"/>
  <c r="AP113" i="61"/>
  <c r="AP114" i="61"/>
  <c r="AP115" i="61"/>
  <c r="AP116" i="61"/>
  <c r="AP117" i="61"/>
  <c r="AP118" i="61"/>
  <c r="AP119" i="61"/>
  <c r="AP120" i="61"/>
  <c r="AP121" i="61"/>
  <c r="AP122" i="61"/>
  <c r="AP123" i="61"/>
  <c r="AP124" i="61"/>
  <c r="AP125" i="61"/>
  <c r="AP126" i="61"/>
  <c r="AP127" i="61"/>
  <c r="AP128" i="61"/>
  <c r="AP129" i="61"/>
  <c r="AP130" i="61"/>
  <c r="AP131" i="61"/>
  <c r="AP132" i="61"/>
  <c r="AP133" i="61"/>
  <c r="AN23" i="61"/>
  <c r="AN24" i="61"/>
  <c r="AN25" i="61"/>
  <c r="AN26" i="61"/>
  <c r="AN27" i="61"/>
  <c r="AN28" i="61"/>
  <c r="AN29" i="61"/>
  <c r="AN30" i="61"/>
  <c r="AN31" i="61"/>
  <c r="AN32" i="61"/>
  <c r="AN33" i="61"/>
  <c r="AN34" i="61"/>
  <c r="AN35" i="61"/>
  <c r="AN36" i="61"/>
  <c r="AN37" i="61"/>
  <c r="AN38" i="61"/>
  <c r="AN39" i="61"/>
  <c r="AN40" i="61"/>
  <c r="AN41" i="61"/>
  <c r="AN42" i="61"/>
  <c r="AN43" i="61"/>
  <c r="AN44" i="61"/>
  <c r="AN45" i="61"/>
  <c r="AN46" i="61"/>
  <c r="AN47" i="61"/>
  <c r="AN48" i="61"/>
  <c r="AN49" i="61"/>
  <c r="AN50" i="61"/>
  <c r="AN51" i="61"/>
  <c r="AN52" i="61"/>
  <c r="AN53" i="61"/>
  <c r="AN54" i="61"/>
  <c r="AN55" i="61"/>
  <c r="AN56" i="61"/>
  <c r="AN57" i="61"/>
  <c r="AN58" i="61"/>
  <c r="AN59" i="61"/>
  <c r="AN60" i="61"/>
  <c r="AN61" i="61"/>
  <c r="AN62" i="61"/>
  <c r="AN63" i="61"/>
  <c r="AN64" i="61"/>
  <c r="AN65" i="61"/>
  <c r="AN66" i="61"/>
  <c r="AN67" i="61"/>
  <c r="AN68" i="61"/>
  <c r="AN69" i="61"/>
  <c r="AN70" i="61"/>
  <c r="AN71" i="61"/>
  <c r="AN72" i="61"/>
  <c r="AN73" i="61"/>
  <c r="AN74" i="61"/>
  <c r="AN75" i="61"/>
  <c r="AN76" i="61"/>
  <c r="AN77" i="61"/>
  <c r="AN78" i="61"/>
  <c r="AN79" i="61"/>
  <c r="AN80" i="61"/>
  <c r="AN81" i="61"/>
  <c r="AN82" i="61"/>
  <c r="AN83" i="61"/>
  <c r="AN84" i="61"/>
  <c r="AN85" i="61"/>
  <c r="AN86" i="61"/>
  <c r="AN87" i="61"/>
  <c r="AN88" i="61"/>
  <c r="AN89" i="61"/>
  <c r="AN90" i="61"/>
  <c r="AN91" i="61"/>
  <c r="AN92" i="61"/>
  <c r="AN93" i="61"/>
  <c r="AN94" i="61"/>
  <c r="AN95" i="61"/>
  <c r="AN96" i="61"/>
  <c r="AN97" i="61"/>
  <c r="AN98" i="61"/>
  <c r="AN99" i="61"/>
  <c r="AN100" i="61"/>
  <c r="AN101" i="61"/>
  <c r="AN102" i="61"/>
  <c r="AN103" i="61"/>
  <c r="AN104" i="61"/>
  <c r="AN105" i="61"/>
  <c r="AN106" i="61"/>
  <c r="AN107" i="61"/>
  <c r="AN108" i="61"/>
  <c r="AN109" i="61"/>
  <c r="AN110" i="61"/>
  <c r="AN111" i="61"/>
  <c r="AN112" i="61"/>
  <c r="AN113" i="61"/>
  <c r="AN114" i="61"/>
  <c r="AN115" i="61"/>
  <c r="AN116" i="61"/>
  <c r="AN117" i="61"/>
  <c r="AN118" i="61"/>
  <c r="AN119" i="61"/>
  <c r="AN120" i="61"/>
  <c r="AN121" i="61"/>
  <c r="AN122" i="61"/>
  <c r="AN123" i="61"/>
  <c r="AN124" i="61"/>
  <c r="AN125" i="61"/>
  <c r="AN126" i="61"/>
  <c r="AN127" i="61"/>
  <c r="AN128" i="61"/>
  <c r="AN129" i="61"/>
  <c r="AN130" i="61"/>
  <c r="AN131" i="61"/>
  <c r="AN132" i="61"/>
  <c r="AN133" i="61"/>
  <c r="AP22" i="61"/>
  <c r="AN22" i="61"/>
  <c r="AN20" i="61" s="1"/>
  <c r="AA23" i="61"/>
  <c r="AA24" i="61"/>
  <c r="AA25" i="61"/>
  <c r="AA26" i="61"/>
  <c r="AA27" i="61"/>
  <c r="AA28" i="61"/>
  <c r="AA29" i="61"/>
  <c r="AA30" i="61"/>
  <c r="AA31" i="61"/>
  <c r="AA32" i="61"/>
  <c r="AA33" i="61"/>
  <c r="AA34" i="61"/>
  <c r="AA35" i="61"/>
  <c r="AA36" i="61"/>
  <c r="AA37" i="61"/>
  <c r="AA38" i="61"/>
  <c r="AA39" i="61"/>
  <c r="AA40" i="61"/>
  <c r="AA41" i="61"/>
  <c r="AA42" i="61"/>
  <c r="AA43" i="61"/>
  <c r="AA44" i="61"/>
  <c r="AA45" i="61"/>
  <c r="AA46" i="61"/>
  <c r="AA47" i="61"/>
  <c r="AA48" i="61"/>
  <c r="AA49" i="61"/>
  <c r="AA50" i="61"/>
  <c r="AA51" i="61"/>
  <c r="AA52" i="61"/>
  <c r="AA53" i="61"/>
  <c r="AA54" i="61"/>
  <c r="AA55" i="61"/>
  <c r="AA56" i="61"/>
  <c r="AA57" i="61"/>
  <c r="AA58" i="61"/>
  <c r="AA59" i="61"/>
  <c r="AA60" i="61"/>
  <c r="AA61" i="61"/>
  <c r="AA62" i="61"/>
  <c r="AA63" i="61"/>
  <c r="AA64" i="61"/>
  <c r="AA65" i="61"/>
  <c r="AA66" i="61"/>
  <c r="AA67" i="61"/>
  <c r="AA68" i="61"/>
  <c r="AA69" i="61"/>
  <c r="AA70" i="61"/>
  <c r="AA71" i="61"/>
  <c r="AA72" i="61"/>
  <c r="AA73" i="61"/>
  <c r="AA74" i="61"/>
  <c r="AA75" i="61"/>
  <c r="AA76" i="61"/>
  <c r="AA77" i="61"/>
  <c r="AA78" i="61"/>
  <c r="AA79" i="61"/>
  <c r="AA80" i="61"/>
  <c r="AA81" i="61"/>
  <c r="AA82" i="61"/>
  <c r="AA83" i="61"/>
  <c r="AA84" i="61"/>
  <c r="AA85" i="61"/>
  <c r="AA86" i="61"/>
  <c r="AA87" i="61"/>
  <c r="AA88" i="61"/>
  <c r="AA89" i="61"/>
  <c r="AA90" i="61"/>
  <c r="AA91" i="61"/>
  <c r="AA92" i="61"/>
  <c r="AA93" i="61"/>
  <c r="AA94" i="61"/>
  <c r="AA95" i="61"/>
  <c r="AA96" i="61"/>
  <c r="AA97" i="61"/>
  <c r="AA98" i="61"/>
  <c r="AA99" i="61"/>
  <c r="AA100" i="61"/>
  <c r="AA101" i="61"/>
  <c r="AA102" i="61"/>
  <c r="AA103" i="61"/>
  <c r="AA104" i="61"/>
  <c r="AA105" i="61"/>
  <c r="AA106" i="61"/>
  <c r="AA107" i="61"/>
  <c r="AA108" i="61"/>
  <c r="AA109" i="61"/>
  <c r="AA110" i="61"/>
  <c r="AA111" i="61"/>
  <c r="AA112" i="61"/>
  <c r="AA113" i="61"/>
  <c r="AA114" i="61"/>
  <c r="AA115" i="61"/>
  <c r="AA116" i="61"/>
  <c r="AA117" i="61"/>
  <c r="AA118" i="61"/>
  <c r="AA119" i="61"/>
  <c r="AA120" i="61"/>
  <c r="AA121" i="61"/>
  <c r="AA122" i="61"/>
  <c r="AA123" i="61"/>
  <c r="AA124" i="61"/>
  <c r="AA125" i="61"/>
  <c r="AA126" i="61"/>
  <c r="AA127" i="61"/>
  <c r="AA128" i="61"/>
  <c r="AA129" i="61"/>
  <c r="AA130" i="61"/>
  <c r="AA131" i="61"/>
  <c r="AA132" i="61"/>
  <c r="AA133" i="61"/>
  <c r="AA22" i="61"/>
  <c r="Y23" i="61"/>
  <c r="Y24" i="61"/>
  <c r="Y25" i="61"/>
  <c r="Y26" i="61"/>
  <c r="Y27" i="61"/>
  <c r="Y28" i="61"/>
  <c r="Y29" i="61"/>
  <c r="Y30" i="61"/>
  <c r="Y31" i="61"/>
  <c r="Y32" i="61"/>
  <c r="Y33" i="61"/>
  <c r="Y34" i="61"/>
  <c r="Y35" i="61"/>
  <c r="Y36" i="61"/>
  <c r="Y37" i="61"/>
  <c r="Y38" i="61"/>
  <c r="Y39" i="61"/>
  <c r="Y40" i="61"/>
  <c r="Y41" i="61"/>
  <c r="Y42" i="61"/>
  <c r="Y43" i="61"/>
  <c r="Y44" i="61"/>
  <c r="Y45" i="61"/>
  <c r="Y46" i="61"/>
  <c r="Y47" i="61"/>
  <c r="Y48" i="61"/>
  <c r="Y49" i="61"/>
  <c r="Y50" i="61"/>
  <c r="Y51" i="61"/>
  <c r="Y52" i="61"/>
  <c r="Y53" i="61"/>
  <c r="Y54" i="61"/>
  <c r="Y55" i="61"/>
  <c r="Y56" i="61"/>
  <c r="Y57" i="61"/>
  <c r="Y58" i="61"/>
  <c r="Y59" i="61"/>
  <c r="Y60" i="61"/>
  <c r="Y61" i="61"/>
  <c r="Y62" i="61"/>
  <c r="Y63" i="61"/>
  <c r="Y64" i="61"/>
  <c r="Y65" i="61"/>
  <c r="Y66" i="61"/>
  <c r="Y67" i="61"/>
  <c r="Y68" i="61"/>
  <c r="Y69" i="61"/>
  <c r="Y70" i="61"/>
  <c r="Y71" i="61"/>
  <c r="Y72" i="61"/>
  <c r="Y73" i="61"/>
  <c r="Y74" i="61"/>
  <c r="Y75" i="61"/>
  <c r="Y76" i="61"/>
  <c r="Y77" i="61"/>
  <c r="Y78" i="61"/>
  <c r="Y79" i="61"/>
  <c r="Y80" i="61"/>
  <c r="Y81" i="61"/>
  <c r="Y82" i="61"/>
  <c r="Y83" i="61"/>
  <c r="Y84" i="61"/>
  <c r="Y85" i="61"/>
  <c r="Y86" i="61"/>
  <c r="Y87" i="61"/>
  <c r="Y88" i="61"/>
  <c r="Y89" i="61"/>
  <c r="Y90" i="61"/>
  <c r="Y91" i="61"/>
  <c r="Y92" i="61"/>
  <c r="Y93" i="61"/>
  <c r="Y94" i="61"/>
  <c r="Y95" i="61"/>
  <c r="Y96" i="61"/>
  <c r="Y97" i="61"/>
  <c r="Y98" i="61"/>
  <c r="Y99" i="61"/>
  <c r="Y100" i="61"/>
  <c r="Y101" i="61"/>
  <c r="Y102" i="61"/>
  <c r="Y103" i="61"/>
  <c r="Y104" i="61"/>
  <c r="Y105" i="61"/>
  <c r="Y106" i="61"/>
  <c r="Y107" i="61"/>
  <c r="Y108" i="61"/>
  <c r="Y109" i="61"/>
  <c r="Y110" i="61"/>
  <c r="Y111" i="61"/>
  <c r="Y112" i="61"/>
  <c r="Y113" i="61"/>
  <c r="Y114" i="61"/>
  <c r="Y115" i="61"/>
  <c r="Y116" i="61"/>
  <c r="Y117" i="61"/>
  <c r="Y118" i="61"/>
  <c r="Y119" i="61"/>
  <c r="Y120" i="61"/>
  <c r="Y121" i="61"/>
  <c r="Y122" i="61"/>
  <c r="Y123" i="61"/>
  <c r="Y124" i="61"/>
  <c r="Y125" i="61"/>
  <c r="Y126" i="61"/>
  <c r="Y127" i="61"/>
  <c r="Y128" i="61"/>
  <c r="Y129" i="61"/>
  <c r="Y130" i="61"/>
  <c r="Y131" i="61"/>
  <c r="Z131" i="61" s="1"/>
  <c r="Y132" i="61"/>
  <c r="Z132" i="61" s="1"/>
  <c r="Y133" i="61"/>
  <c r="Y22" i="61"/>
  <c r="H21" i="48" l="1"/>
  <c r="C22" i="48"/>
  <c r="Z124" i="61"/>
  <c r="Z116" i="61"/>
  <c r="Z108" i="61"/>
  <c r="Z96" i="61"/>
  <c r="Y20" i="61"/>
  <c r="Z22" i="61"/>
  <c r="Z130" i="61"/>
  <c r="Z126" i="61"/>
  <c r="Z122" i="61"/>
  <c r="Z118" i="61"/>
  <c r="Z114" i="61"/>
  <c r="Z110" i="61"/>
  <c r="Z106" i="61"/>
  <c r="Z102" i="61"/>
  <c r="Z98" i="61"/>
  <c r="Z94" i="61"/>
  <c r="Z90" i="61"/>
  <c r="Z86" i="61"/>
  <c r="Z82" i="61"/>
  <c r="Z78" i="61"/>
  <c r="Z74" i="61"/>
  <c r="Z70" i="61"/>
  <c r="Z66" i="61"/>
  <c r="Z62" i="61"/>
  <c r="Z58" i="61"/>
  <c r="Z54" i="61"/>
  <c r="Z50" i="61"/>
  <c r="Z46" i="61"/>
  <c r="Z42" i="61"/>
  <c r="Z38" i="61"/>
  <c r="Z34" i="61"/>
  <c r="Z30" i="61"/>
  <c r="Z26" i="61"/>
  <c r="BC20" i="61"/>
  <c r="BD130" i="61"/>
  <c r="BD126" i="61"/>
  <c r="BD122" i="61"/>
  <c r="BD118" i="61"/>
  <c r="BD114" i="61"/>
  <c r="BD110" i="61"/>
  <c r="BD106" i="61"/>
  <c r="BD102" i="61"/>
  <c r="BD98" i="61"/>
  <c r="BD94" i="61"/>
  <c r="BD90" i="61"/>
  <c r="BD86" i="61"/>
  <c r="BD82" i="61"/>
  <c r="BD78" i="61"/>
  <c r="BD74" i="61"/>
  <c r="BD70" i="61"/>
  <c r="BD66" i="61"/>
  <c r="BD62" i="61"/>
  <c r="BD58" i="61"/>
  <c r="BD54" i="61"/>
  <c r="BD50" i="61"/>
  <c r="BD46" i="61"/>
  <c r="BD42" i="61"/>
  <c r="BD38" i="61"/>
  <c r="BD34" i="61"/>
  <c r="BD30" i="61"/>
  <c r="BD26" i="61"/>
  <c r="BR20" i="61"/>
  <c r="BT20" i="61"/>
  <c r="Z128" i="61"/>
  <c r="Z120" i="61"/>
  <c r="Z112" i="61"/>
  <c r="Z104" i="61"/>
  <c r="Z100" i="61"/>
  <c r="Z129" i="61"/>
  <c r="Z125" i="61"/>
  <c r="Z121" i="61"/>
  <c r="Z117" i="61"/>
  <c r="Z113" i="61"/>
  <c r="Z109" i="61"/>
  <c r="Z105" i="61"/>
  <c r="Z101" i="61"/>
  <c r="Z97" i="61"/>
  <c r="Z93" i="61"/>
  <c r="Z89" i="61"/>
  <c r="Z85" i="61"/>
  <c r="Z81" i="61"/>
  <c r="Z77" i="61"/>
  <c r="Z73" i="61"/>
  <c r="Z69" i="61"/>
  <c r="Z65" i="61"/>
  <c r="Z61" i="61"/>
  <c r="Z57" i="61"/>
  <c r="Z53" i="61"/>
  <c r="Z49" i="61"/>
  <c r="Z45" i="61"/>
  <c r="Z41" i="61"/>
  <c r="Z37" i="61"/>
  <c r="Z33" i="61"/>
  <c r="Z29" i="61"/>
  <c r="Z25" i="61"/>
  <c r="BD129" i="61"/>
  <c r="BD125" i="61"/>
  <c r="BD121" i="61"/>
  <c r="BD117" i="61"/>
  <c r="BD113" i="61"/>
  <c r="BD109" i="61"/>
  <c r="BD105" i="61"/>
  <c r="BD101" i="61"/>
  <c r="BD97" i="61"/>
  <c r="BD93" i="61"/>
  <c r="BD89" i="61"/>
  <c r="BD85" i="61"/>
  <c r="BD81" i="61"/>
  <c r="BD77" i="61"/>
  <c r="BD73" i="61"/>
  <c r="BD69" i="61"/>
  <c r="BD65" i="61"/>
  <c r="BD61" i="61"/>
  <c r="BD57" i="61"/>
  <c r="BD53" i="61"/>
  <c r="BD49" i="61"/>
  <c r="BD45" i="61"/>
  <c r="BD41" i="61"/>
  <c r="BD37" i="61"/>
  <c r="BD33" i="61"/>
  <c r="BD29" i="61"/>
  <c r="BD25" i="61"/>
  <c r="Z88" i="61"/>
  <c r="Z80" i="61"/>
  <c r="Z72" i="61"/>
  <c r="Z64" i="61"/>
  <c r="Z52" i="61"/>
  <c r="Z44" i="61"/>
  <c r="Z36" i="61"/>
  <c r="Z28" i="61"/>
  <c r="BD132" i="61"/>
  <c r="BD124" i="61"/>
  <c r="BD116" i="61"/>
  <c r="BD108" i="61"/>
  <c r="BD96" i="61"/>
  <c r="BD88" i="61"/>
  <c r="BD80" i="61"/>
  <c r="BD72" i="61"/>
  <c r="BD64" i="61"/>
  <c r="BD56" i="61"/>
  <c r="BD48" i="61"/>
  <c r="BD36" i="61"/>
  <c r="BD28" i="61"/>
  <c r="Z92" i="61"/>
  <c r="Z84" i="61"/>
  <c r="Z76" i="61"/>
  <c r="Z68" i="61"/>
  <c r="Z60" i="61"/>
  <c r="Z56" i="61"/>
  <c r="Z48" i="61"/>
  <c r="Z40" i="61"/>
  <c r="Z32" i="61"/>
  <c r="Z24" i="61"/>
  <c r="BD128" i="61"/>
  <c r="BD120" i="61"/>
  <c r="BD112" i="61"/>
  <c r="BD104" i="61"/>
  <c r="BD100" i="61"/>
  <c r="BD92" i="61"/>
  <c r="BD84" i="61"/>
  <c r="BD76" i="61"/>
  <c r="BD68" i="61"/>
  <c r="BD60" i="61"/>
  <c r="BD52" i="61"/>
  <c r="BD44" i="61"/>
  <c r="BD40" i="61"/>
  <c r="BD32" i="61"/>
  <c r="BD24" i="61"/>
  <c r="Z127" i="61"/>
  <c r="Z123" i="61"/>
  <c r="Z119" i="61"/>
  <c r="Z115" i="61"/>
  <c r="Z111" i="61"/>
  <c r="Z107" i="61"/>
  <c r="Z103" i="61"/>
  <c r="Z99" i="61"/>
  <c r="Z95" i="61"/>
  <c r="Z91" i="61"/>
  <c r="Z87" i="61"/>
  <c r="Z83" i="61"/>
  <c r="Z79" i="61"/>
  <c r="Z75" i="61"/>
  <c r="Z71" i="61"/>
  <c r="Z67" i="61"/>
  <c r="Z63" i="61"/>
  <c r="Z59" i="61"/>
  <c r="Z55" i="61"/>
  <c r="Z51" i="61"/>
  <c r="Z47" i="61"/>
  <c r="Z43" i="61"/>
  <c r="Z39" i="61"/>
  <c r="Z35" i="61"/>
  <c r="Z31" i="61"/>
  <c r="Z27" i="61"/>
  <c r="BD131" i="61"/>
  <c r="BD127" i="61"/>
  <c r="BD123" i="61"/>
  <c r="BD119" i="61"/>
  <c r="BD115" i="61"/>
  <c r="BD111" i="61"/>
  <c r="BD107" i="61"/>
  <c r="BD103" i="61"/>
  <c r="BD99" i="61"/>
  <c r="BD95" i="61"/>
  <c r="BD91" i="61"/>
  <c r="BD87" i="61"/>
  <c r="BD83" i="61"/>
  <c r="BD79" i="61"/>
  <c r="BD75" i="61"/>
  <c r="BD71" i="61"/>
  <c r="BD67" i="61"/>
  <c r="BD63" i="61"/>
  <c r="BD59" i="61"/>
  <c r="BD55" i="61"/>
  <c r="BD51" i="61"/>
  <c r="BD47" i="61"/>
  <c r="BD43" i="61"/>
  <c r="BD39" i="61"/>
  <c r="BD35" i="61"/>
  <c r="BD31" i="61"/>
  <c r="BD27" i="61"/>
  <c r="BD23" i="61"/>
  <c r="Z170" i="61"/>
  <c r="Z166" i="61"/>
  <c r="Z162" i="61"/>
  <c r="Z158" i="61"/>
  <c r="AP20" i="61"/>
  <c r="AA20" i="61"/>
  <c r="Z23" i="61"/>
  <c r="BE20" i="61"/>
  <c r="BD22" i="61"/>
  <c r="M22" i="48"/>
  <c r="H22" i="48"/>
  <c r="R22" i="48"/>
  <c r="R21" i="48"/>
  <c r="E22" i="58"/>
  <c r="E21" i="58"/>
  <c r="BT19" i="61" l="1"/>
  <c r="AC147" i="61"/>
  <c r="AO147" i="61"/>
  <c r="AP19" i="61"/>
  <c r="I177" i="48" l="1"/>
  <c r="I178" i="48"/>
  <c r="H154" i="48"/>
  <c r="H149" i="48" s="1"/>
  <c r="K154" i="48"/>
  <c r="L154" i="48"/>
  <c r="L149" i="48" s="1"/>
  <c r="M154" i="48"/>
  <c r="M149" i="48" s="1"/>
  <c r="M20" i="48" s="1"/>
  <c r="N154" i="48"/>
  <c r="N149" i="48" s="1"/>
  <c r="O154" i="48"/>
  <c r="P154" i="48"/>
  <c r="P149" i="48" s="1"/>
  <c r="Q154" i="48"/>
  <c r="U154" i="48"/>
  <c r="U149" i="48" s="1"/>
  <c r="W154" i="48"/>
  <c r="X154" i="48"/>
  <c r="Y154" i="48"/>
  <c r="Z154" i="48"/>
  <c r="Z149" i="48" s="1"/>
  <c r="AA154" i="48"/>
  <c r="AB154" i="48"/>
  <c r="AB149" i="48" s="1"/>
  <c r="AC154" i="48"/>
  <c r="AC149" i="48" s="1"/>
  <c r="AD154" i="48"/>
  <c r="AD149" i="48" s="1"/>
  <c r="K149" i="48"/>
  <c r="O149" i="48"/>
  <c r="Q149" i="48"/>
  <c r="Q20" i="48" s="1"/>
  <c r="W149" i="48"/>
  <c r="X149" i="48"/>
  <c r="Y149" i="48"/>
  <c r="AA149" i="48"/>
  <c r="F154" i="58"/>
  <c r="F149" i="58" s="1"/>
  <c r="H154" i="58"/>
  <c r="H149" i="58" s="1"/>
  <c r="I154" i="58"/>
  <c r="I149" i="58" s="1"/>
  <c r="BH19" i="61"/>
  <c r="BI19" i="61"/>
  <c r="BJ19" i="61"/>
  <c r="BL19" i="61"/>
  <c r="BM19" i="61"/>
  <c r="BN19" i="61"/>
  <c r="BO19" i="61"/>
  <c r="BQ19" i="61"/>
  <c r="BR19" i="61"/>
  <c r="BF19" i="61"/>
  <c r="BK19" i="61"/>
  <c r="AE152" i="61"/>
  <c r="AE147" i="61" s="1"/>
  <c r="AF152" i="61"/>
  <c r="AF147" i="61" s="1"/>
  <c r="AG152" i="61"/>
  <c r="AG147" i="61" s="1"/>
  <c r="AH152" i="61"/>
  <c r="AH147" i="61" s="1"/>
  <c r="AI152" i="61"/>
  <c r="AI147" i="61" s="1"/>
  <c r="AJ152" i="61"/>
  <c r="AJ147" i="61" s="1"/>
  <c r="AK152" i="61"/>
  <c r="AK147" i="61" s="1"/>
  <c r="AL152" i="61"/>
  <c r="AL147" i="61" s="1"/>
  <c r="AM152" i="61"/>
  <c r="AM147" i="61" s="1"/>
  <c r="AQ152" i="61"/>
  <c r="AR152" i="61"/>
  <c r="AS152" i="61"/>
  <c r="AT152" i="61"/>
  <c r="AU152" i="61"/>
  <c r="AV152" i="61"/>
  <c r="AW152" i="61"/>
  <c r="AX152" i="61"/>
  <c r="AY152" i="61"/>
  <c r="AZ152" i="61"/>
  <c r="BA152" i="61"/>
  <c r="BB152" i="61"/>
  <c r="BC152" i="61"/>
  <c r="BD152" i="61"/>
  <c r="BE152" i="61"/>
  <c r="BF152" i="61"/>
  <c r="BG152" i="61"/>
  <c r="BH152" i="61"/>
  <c r="BI152" i="61"/>
  <c r="BJ152" i="61"/>
  <c r="BK152" i="61"/>
  <c r="BL152" i="61"/>
  <c r="BM152" i="61"/>
  <c r="BN152" i="61"/>
  <c r="BO152" i="61"/>
  <c r="Y22" i="48"/>
  <c r="AC22" i="48"/>
  <c r="AD22" i="48"/>
  <c r="Y21" i="48"/>
  <c r="AC21" i="48"/>
  <c r="AD21" i="48"/>
  <c r="N20" i="48" l="1"/>
  <c r="AC20" i="48"/>
  <c r="Y20" i="48"/>
  <c r="AD20" i="48"/>
  <c r="J154" i="48"/>
  <c r="J149" i="48" s="1"/>
  <c r="J20" i="48" s="1"/>
  <c r="I154" i="48"/>
  <c r="I149" i="48" s="1"/>
  <c r="I20" i="48" s="1"/>
  <c r="AB20" i="48"/>
  <c r="P20" i="48"/>
  <c r="AA20" i="48"/>
  <c r="O20" i="48"/>
  <c r="AN19" i="61" l="1"/>
  <c r="AD19" i="61"/>
  <c r="AE19" i="61"/>
  <c r="AI19" i="61"/>
  <c r="AJ19" i="61"/>
  <c r="AM19" i="61"/>
  <c r="AF19" i="61"/>
  <c r="AG19" i="61"/>
  <c r="AH19" i="61"/>
  <c r="AK19" i="61"/>
  <c r="AL19" i="61"/>
  <c r="BE19" i="61"/>
  <c r="BB19" i="61"/>
  <c r="BC19" i="61"/>
  <c r="AZ19" i="61"/>
  <c r="AA152" i="61"/>
  <c r="AA147" i="61" s="1"/>
  <c r="Y152" i="61"/>
  <c r="Y147" i="61" s="1"/>
  <c r="AA19" i="61"/>
  <c r="Y19" i="61"/>
  <c r="V152" i="61"/>
  <c r="V147" i="61" s="1"/>
  <c r="V19" i="61"/>
  <c r="T152" i="61"/>
  <c r="T147" i="61" s="1"/>
  <c r="T19" i="61"/>
  <c r="O154" i="58" l="1"/>
  <c r="O149" i="58" s="1"/>
  <c r="N154" i="58"/>
  <c r="N149" i="58" s="1"/>
  <c r="L136" i="58" l="1"/>
  <c r="L137" i="58"/>
  <c r="L138" i="58"/>
  <c r="L139" i="58"/>
  <c r="L140" i="58"/>
  <c r="L141" i="58"/>
  <c r="L142" i="58"/>
  <c r="L143" i="58"/>
  <c r="L144" i="58"/>
  <c r="L145" i="58"/>
  <c r="L146" i="58"/>
  <c r="L147" i="58"/>
  <c r="L148" i="58"/>
  <c r="L150" i="58"/>
  <c r="L151" i="58"/>
  <c r="L152" i="58"/>
  <c r="L153" i="58"/>
  <c r="L174" i="58"/>
  <c r="L175" i="58"/>
  <c r="L176" i="58"/>
  <c r="L177" i="58"/>
  <c r="J136" i="58"/>
  <c r="J137" i="58"/>
  <c r="J138" i="58"/>
  <c r="J139" i="58"/>
  <c r="J140" i="58"/>
  <c r="J141" i="58"/>
  <c r="J142" i="58"/>
  <c r="J143" i="58"/>
  <c r="J144" i="58"/>
  <c r="J145" i="58"/>
  <c r="J146" i="58"/>
  <c r="J147" i="58"/>
  <c r="J148" i="58"/>
  <c r="J150" i="58"/>
  <c r="J151" i="58"/>
  <c r="J152" i="58"/>
  <c r="J153" i="58"/>
  <c r="J174" i="58"/>
  <c r="J175" i="58"/>
  <c r="J176" i="58"/>
  <c r="J177" i="58"/>
  <c r="N20" i="58"/>
  <c r="O20" i="58"/>
  <c r="D154" i="58"/>
  <c r="D149" i="58" l="1"/>
  <c r="D21" i="58"/>
  <c r="D20" i="58" l="1"/>
  <c r="G154" i="48"/>
  <c r="G149" i="48" s="1"/>
  <c r="G20" i="48" s="1"/>
  <c r="F154" i="48"/>
  <c r="F149" i="48" s="1"/>
  <c r="E154" i="48"/>
  <c r="E149" i="48" s="1"/>
  <c r="D154" i="48"/>
  <c r="D149" i="48" s="1"/>
  <c r="C154" i="48"/>
  <c r="C149" i="48" s="1"/>
  <c r="F20" i="48" l="1"/>
  <c r="C21" i="48"/>
  <c r="C20" i="48" s="1"/>
  <c r="D20" i="48" l="1"/>
  <c r="E20" i="48" l="1"/>
  <c r="V175" i="48" l="1" a="1"/>
  <c r="V175" i="48" s="1"/>
  <c r="T175" i="48" a="1"/>
  <c r="T175" i="48" s="1"/>
  <c r="S175" i="48" a="1"/>
  <c r="S175" i="48" s="1"/>
  <c r="R174" i="48" a="1"/>
  <c r="R174" i="48" s="1"/>
  <c r="R175" i="48" a="1"/>
  <c r="R175" i="48" s="1"/>
  <c r="R176" i="48" a="1"/>
  <c r="R176" i="48" s="1"/>
  <c r="R177" i="48" a="1"/>
  <c r="R177" i="48" s="1"/>
  <c r="H177" i="48" a="1"/>
  <c r="H177" i="48" s="1"/>
  <c r="J177" i="48" s="1"/>
  <c r="S154" i="48" l="1"/>
  <c r="S149" i="48" s="1"/>
  <c r="V154" i="48"/>
  <c r="V149" i="48" s="1"/>
  <c r="R154" i="48"/>
  <c r="R149" i="48" s="1"/>
  <c r="T154" i="48"/>
  <c r="T149" i="48" s="1"/>
  <c r="G174" i="58" a="1"/>
  <c r="G174" i="58" s="1"/>
  <c r="E174" i="58" s="1"/>
  <c r="P174" i="58" a="1"/>
  <c r="P174" i="58" s="1"/>
  <c r="Q174" i="58" a="1"/>
  <c r="Q174" i="58" s="1"/>
  <c r="G175" i="58" a="1"/>
  <c r="G175" i="58" s="1"/>
  <c r="E175" i="58" s="1"/>
  <c r="P175" i="58" a="1"/>
  <c r="P175" i="58" s="1"/>
  <c r="Q175" i="58" a="1"/>
  <c r="G176" i="58" a="1"/>
  <c r="G176" i="58" s="1"/>
  <c r="E176" i="58" s="1"/>
  <c r="P176" i="58" a="1"/>
  <c r="Q176" i="58" a="1"/>
  <c r="Q176" i="58" s="1"/>
  <c r="G177" i="58" a="1"/>
  <c r="G177" i="58" s="1"/>
  <c r="E177" i="58" s="1"/>
  <c r="P177" i="58" a="1"/>
  <c r="Q177" i="58" a="1"/>
  <c r="Q177" i="58" s="1"/>
  <c r="AE174" i="48"/>
  <c r="AD172" i="61" a="1"/>
  <c r="AD172" i="61" s="1"/>
  <c r="AP172" i="61" s="1" a="1"/>
  <c r="AP172" i="61" s="1"/>
  <c r="AE175" i="48"/>
  <c r="AD173" i="61" a="1"/>
  <c r="AD173" i="61" s="1"/>
  <c r="AP173" i="61" s="1" a="1"/>
  <c r="AP173" i="61" s="1"/>
  <c r="AE176" i="48"/>
  <c r="AD174" i="61" a="1"/>
  <c r="AD174" i="61" s="1"/>
  <c r="AP174" i="61" s="1" a="1"/>
  <c r="AP174" i="61" s="1"/>
  <c r="AE177" i="48"/>
  <c r="AB174" i="61" s="1" a="1"/>
  <c r="AB174" i="61" s="1"/>
  <c r="AN174" i="61" s="1" a="1"/>
  <c r="AN174" i="61" s="1"/>
  <c r="AD175" i="61" a="1"/>
  <c r="AD175" i="61" s="1"/>
  <c r="AP175" i="61" s="1" a="1"/>
  <c r="AP175" i="61" s="1"/>
  <c r="AB175" i="61" a="1"/>
  <c r="AB175" i="61" s="1"/>
  <c r="AN175" i="61" s="1" a="1"/>
  <c r="AN175" i="61" s="1"/>
  <c r="AB172" i="61" l="1" a="1"/>
  <c r="AB172" i="61" s="1"/>
  <c r="AN172" i="61" s="1" a="1"/>
  <c r="AN172" i="61" s="1"/>
  <c r="AB175" i="64" a="1"/>
  <c r="AB175" i="64" s="1"/>
  <c r="K20" i="48"/>
  <c r="H20" i="48"/>
  <c r="AB173" i="61" a="1"/>
  <c r="AB173" i="61" s="1"/>
  <c r="AN173" i="61" s="1" a="1"/>
  <c r="AN173" i="61" s="1"/>
  <c r="Q175" i="58"/>
  <c r="P177" i="58"/>
  <c r="P176" i="58"/>
  <c r="AN175" i="64" l="1" a="1"/>
  <c r="AN175" i="64"/>
  <c r="F20" i="58"/>
  <c r="R22" i="58"/>
  <c r="AE154" i="48" l="1"/>
  <c r="AE149" i="48" s="1"/>
  <c r="AD152" i="61"/>
  <c r="AD147" i="61" s="1"/>
  <c r="AB19" i="61" l="1"/>
  <c r="AB152" i="61"/>
  <c r="AB147" i="61" s="1"/>
  <c r="G154" i="58"/>
  <c r="AN152" i="61"/>
  <c r="AN147" i="61" s="1"/>
  <c r="AP152" i="61"/>
  <c r="AP147" i="61" s="1"/>
  <c r="E154" i="58" l="1"/>
  <c r="E149" i="58" s="1"/>
  <c r="G149" i="58"/>
  <c r="Q154" i="58"/>
  <c r="Q149" i="58" s="1"/>
  <c r="P154" i="58"/>
  <c r="P149" i="58" s="1"/>
  <c r="P20" i="58" l="1"/>
  <c r="Q20" i="58"/>
  <c r="L20" i="48" l="1"/>
  <c r="U20" i="48"/>
  <c r="V20" i="48"/>
  <c r="S20" i="48"/>
  <c r="AE22" i="48"/>
  <c r="AE21" i="48"/>
  <c r="AE20" i="48" s="1"/>
  <c r="T20" i="48"/>
  <c r="Z22" i="48" l="1"/>
  <c r="Z21" i="48"/>
  <c r="Z20" i="48" s="1"/>
  <c r="R20" i="48"/>
  <c r="G20" i="58"/>
  <c r="E20" i="58" l="1"/>
  <c r="R21" i="58"/>
  <c r="R20" i="58" s="1"/>
</calcChain>
</file>

<file path=xl/sharedStrings.xml><?xml version="1.0" encoding="utf-8"?>
<sst xmlns="http://schemas.openxmlformats.org/spreadsheetml/2006/main" count="1388" uniqueCount="242">
  <si>
    <t>№ п/п</t>
  </si>
  <si>
    <t>1.1.</t>
  </si>
  <si>
    <t>факт</t>
  </si>
  <si>
    <t>Объект 1</t>
  </si>
  <si>
    <t>…</t>
  </si>
  <si>
    <t>Объект 2</t>
  </si>
  <si>
    <t>Ввод мощностей</t>
  </si>
  <si>
    <t>Наименование проекта</t>
  </si>
  <si>
    <t>план*</t>
  </si>
  <si>
    <t>Вывод мощностей</t>
  </si>
  <si>
    <t>Оплата процентов за привлеченные кредитные ресурсы</t>
  </si>
  <si>
    <t>Энергосбережение и повышение энергетической эффективности</t>
  </si>
  <si>
    <t>Техническое перевооружение и реконструкция</t>
  </si>
  <si>
    <t>к приказу Минэнерго России</t>
  </si>
  <si>
    <t>Утверждаю</t>
  </si>
  <si>
    <t>(подпись)</t>
  </si>
  <si>
    <t>М.П.</t>
  </si>
  <si>
    <t>Приложение  № 9</t>
  </si>
  <si>
    <t>Алексеевский район</t>
  </si>
  <si>
    <t>Директор по экономике и финансам</t>
  </si>
  <si>
    <t>Кириллов Ю.А.</t>
  </si>
  <si>
    <t>от «24» марта 2010 г. № 114</t>
  </si>
  <si>
    <t>км/МВА</t>
  </si>
  <si>
    <t>Мухаметшин В.С.</t>
  </si>
  <si>
    <t>Технический директор</t>
  </si>
  <si>
    <t>3 кв. 
2014 г.</t>
  </si>
  <si>
    <t>2 кв. 
2014 г.</t>
  </si>
  <si>
    <t>1 кв. 
2014 г.</t>
  </si>
  <si>
    <t>4 кв. 
2014 г.</t>
  </si>
  <si>
    <t>Приложение  № 7.1</t>
  </si>
  <si>
    <t>от «24» марта  2010 г. № 144</t>
  </si>
  <si>
    <t>№</t>
  </si>
  <si>
    <t xml:space="preserve">Остаток стоимости на начало года * </t>
  </si>
  <si>
    <t>Введено оформлено актами ввода в эксплуатацию) 
млн.рублей     без НДС</t>
  </si>
  <si>
    <t>Осталось профинансировать по результатам отчетного периода *</t>
  </si>
  <si>
    <t>Отклонение ***</t>
  </si>
  <si>
    <t>Причины отклонений</t>
  </si>
  <si>
    <t>всего</t>
  </si>
  <si>
    <t>1 кв</t>
  </si>
  <si>
    <t>2 кв</t>
  </si>
  <si>
    <t>3 кв</t>
  </si>
  <si>
    <t>4 кв</t>
  </si>
  <si>
    <t>млн.рублей</t>
  </si>
  <si>
    <t>%</t>
  </si>
  <si>
    <t>в том числе за счет</t>
  </si>
  <si>
    <t>план**</t>
  </si>
  <si>
    <t>факт***</t>
  </si>
  <si>
    <t>план</t>
  </si>
  <si>
    <t>за отчетный 
квартал</t>
  </si>
  <si>
    <t>за отчетный квартал</t>
  </si>
  <si>
    <t>уточнения стоимости по результатам утвержденной ПСД</t>
  </si>
  <si>
    <t>уточнения стоимости по результатм закупочных процедур</t>
  </si>
  <si>
    <t>** - план, согласно утвержденной инвестиционной программе</t>
  </si>
  <si>
    <t>Примечание: для сетевых объектов с разделением объектов на ПС, ВЛ и КЛ</t>
  </si>
  <si>
    <t>Наименование объекта*</t>
  </si>
  <si>
    <t>Плановый объем финансирования, млн. руб.*</t>
  </si>
  <si>
    <t>Оклонение фактической стоимости работ от плановой стоимости, млн. руб.</t>
  </si>
  <si>
    <t>Технические характеристики созданных объектов</t>
  </si>
  <si>
    <t xml:space="preserve">Подстанции </t>
  </si>
  <si>
    <t>Линии электропередачи</t>
  </si>
  <si>
    <t>Всего</t>
  </si>
  <si>
    <t>ПИР</t>
  </si>
  <si>
    <t>СМР</t>
  </si>
  <si>
    <t>оборудование и материалы</t>
  </si>
  <si>
    <t>прочие</t>
  </si>
  <si>
    <t>год ввода в эксплуатацию</t>
  </si>
  <si>
    <t>Нормативный срок службы, лет</t>
  </si>
  <si>
    <t>Количество и марка силовых трансформаторов, шт</t>
  </si>
  <si>
    <t>Мощность, МВА</t>
  </si>
  <si>
    <t>год ввода в эксплуа-тацию</t>
  </si>
  <si>
    <t>Тип опор</t>
  </si>
  <si>
    <t>Марка кабеля</t>
  </si>
  <si>
    <t>* - с разделением объектов на ПС, ВЛ и КЛ с указанием уровня напряжения</t>
  </si>
  <si>
    <t>** - согласно проектно-сметной документации с учетом перевода в прогнозные цены планируемого периода с НДС</t>
  </si>
  <si>
    <t>Приложение  №  7.2</t>
  </si>
  <si>
    <t>Объем финансирования
 [отчетный год с НДС]</t>
  </si>
  <si>
    <t>Освоено 
(закрыто актами 
выполненных работ)
млн.рублей с НДС</t>
  </si>
  <si>
    <t>протяженность, Км</t>
  </si>
  <si>
    <t>Фактически освоено (закрыто актами выполненных работ), млн. руб. с НДС</t>
  </si>
  <si>
    <t>Фактически профинансировано, млн. руб. с НДС</t>
  </si>
  <si>
    <t>/</t>
  </si>
  <si>
    <t>Волжский район</t>
  </si>
  <si>
    <t>Елховский район</t>
  </si>
  <si>
    <t>Кинельский район</t>
  </si>
  <si>
    <t>Клявлинский район</t>
  </si>
  <si>
    <t>Кошкинский район</t>
  </si>
  <si>
    <t>Красноармейский район</t>
  </si>
  <si>
    <t>Красноярский район</t>
  </si>
  <si>
    <t>Пестравский район</t>
  </si>
  <si>
    <t>Приволжский район</t>
  </si>
  <si>
    <t>г.о. Самара</t>
  </si>
  <si>
    <t>Сергиевский район</t>
  </si>
  <si>
    <t>Ставропольский район</t>
  </si>
  <si>
    <t>Челно-Вершинский район</t>
  </si>
  <si>
    <t>Шенталинский район</t>
  </si>
  <si>
    <t>Спецтехника, реконструкция производственных баз</t>
  </si>
  <si>
    <t>1.2.</t>
  </si>
  <si>
    <t>Создание систем противоаварийной и режимной автоматики</t>
  </si>
  <si>
    <t>1.3.</t>
  </si>
  <si>
    <t xml:space="preserve">Создание систем телемеханики  и связи </t>
  </si>
  <si>
    <t>1.4.</t>
  </si>
  <si>
    <t>Установка устройств регулирования напряжения и компенсации реактивной мощности</t>
  </si>
  <si>
    <t>2.</t>
  </si>
  <si>
    <t>Новое строительство</t>
  </si>
  <si>
    <t>2.1.</t>
  </si>
  <si>
    <t>2.2.</t>
  </si>
  <si>
    <t>Прочее новое строительство</t>
  </si>
  <si>
    <t>г.Чапаевск</t>
  </si>
  <si>
    <t>г.о. Кинель</t>
  </si>
  <si>
    <t>Строительство внешнего электроснабжения жилой застройки в районе улиц Перспективная и 27 Партсъезда</t>
  </si>
  <si>
    <t>Строительство внешнего электроснабжения многоэтажной жилой застройки в  п. Мирный</t>
  </si>
  <si>
    <t>г.о. Новокуйбышевск</t>
  </si>
  <si>
    <t>Строительство внешнего электроснабжения многоэтажной жилой застройки в г.о.Новокуйбышевск, в районе ж/д по ул.Свердлова, 25А</t>
  </si>
  <si>
    <t>г.о. Отрадный</t>
  </si>
  <si>
    <t>Строительство внешнего электроснабжения индивидуальной жилой застройки в юговосточной части г. Отрадный</t>
  </si>
  <si>
    <t>Строительство внешнего электроснабжения Жилищно-коммунальной застройки ул. Ленина в г.о. Отрадный (район ул.Мичурина)</t>
  </si>
  <si>
    <t>Строительство схемы внешнего электроснабжения объектов социального и коммунально-бытового назначения в границах ул. Ленинская, Вилоновская, Урицкого, Мечникова Железнодорожного и Ленинского районов.</t>
  </si>
  <si>
    <t>Строительство внешнего электроснабжения жилых застроек в п. Суходол</t>
  </si>
  <si>
    <t>г.о. Чапаевск</t>
  </si>
  <si>
    <t>Строительство внешнего электроснабжения жилых застроек, г. Чапаевск, ул.К.Маркса, Рабочая, Октябрьская, Ватутина, Молодогвардейская, Черняховского</t>
  </si>
  <si>
    <t>Строительство внешнего электроснабжения завода по изготовлению сухих строительных смесей, г. Чапаевск, район автодороги Самара-Волгоград</t>
  </si>
  <si>
    <t>Больше-Черниговский район</t>
  </si>
  <si>
    <t>Повышение надежности энергоснабжения электросетевого района  с. Лопатино</t>
  </si>
  <si>
    <t>Кинель-Черкасский район</t>
  </si>
  <si>
    <t>Реконструкция ВЛ-0,4кВ от КТП 415/250 кВА с заменой КТП</t>
  </si>
  <si>
    <t>Реконструкция КЛ-6кВ Ф-"Насосная 2"</t>
  </si>
  <si>
    <t>г.о. Сызрань</t>
  </si>
  <si>
    <t>Строительство объектовэлектросетевого комплекса г.о. Сызрань для подключения дополнительных нагрузок</t>
  </si>
  <si>
    <t xml:space="preserve">Директор по развитию </t>
  </si>
  <si>
    <t>Розенцвайг Е. А.</t>
  </si>
  <si>
    <t>Кучканов А. Д.</t>
  </si>
  <si>
    <t>Новое строительство для обеспечения технологического присоединения новых и дополнительных нагрузок</t>
  </si>
  <si>
    <t>1 квартал 2017 г.</t>
  </si>
  <si>
    <t>Отчет о вводах/выводах объектов АО "Самарская сетевая компания"
1 квартал 2014 г.</t>
  </si>
  <si>
    <t>Генеральный директор АО "ССК"</t>
  </si>
  <si>
    <t>«___»________ 2017 года</t>
  </si>
  <si>
    <t>Отчет об исполнении инвестиционной программы АО "Самарская сетевая компания", млн. рублей с НДС
(1 квартал 2014 г.)</t>
  </si>
  <si>
    <t>Отчет об исполнении основных этапов работ по реализации инвестиционной программы АО "Самарская сетевая компания" 
(представляется ежеквартально)</t>
  </si>
  <si>
    <t xml:space="preserve"> за 1 квартал 2017 года</t>
  </si>
  <si>
    <t>Реконструкция ВЛ-0,4кВ от КТП А 2109/160 кВА с заменой КТП</t>
  </si>
  <si>
    <t>Реконструкция ВЛ-0,4кВ от КТП А 216/250 кВА с заменой КТП</t>
  </si>
  <si>
    <t>Реконструкция ВЛ-0,4кВ от КТП 1205/400 кВА с заменой КТП</t>
  </si>
  <si>
    <t>Реконструкция ВЛ-0,4кВ от КТП 1204/400 кВА с заменой КТП</t>
  </si>
  <si>
    <t>Реконструкция ВЛ-0,4кВ от КТП 1206/160 кВА с заменой КТП</t>
  </si>
  <si>
    <t>Реконструкция ВЛ-0,4кВ от КТП 1202/250 кВА с заменой КТП</t>
  </si>
  <si>
    <t>Реконструкция ЗТП КУР 2010/2х100 кВА с заменой трансформаторов на 400 кВА</t>
  </si>
  <si>
    <t xml:space="preserve">Реконструкция ВЛ-0,4кВ от ЗТП Кур 906/400 кВА с заменой в ЗТП РУ-0,4 кВ </t>
  </si>
  <si>
    <t xml:space="preserve">Реконструкция ВЛ-0,4кВ от ЗТП Кур 901/250 кВА с заменой в ЗТП РУ-0,4 кВ </t>
  </si>
  <si>
    <t>Реконструкция ВЛ-0,4 кВ от КТП Р 402/400 кВА с заменой КТП</t>
  </si>
  <si>
    <t xml:space="preserve">Реконструкция ВЛ-0,4 кВ от КТП Р 605/250 кВА с заменой КТП </t>
  </si>
  <si>
    <t>Реконструкция ВЛ-0,4кВ от КТП КМ 810/100 кВА с заменой КТП</t>
  </si>
  <si>
    <t>Реконструкция ВЛ-0,4кВ от КТП Елх 405/400 кВА с заменой КТП</t>
  </si>
  <si>
    <t>Реконструкция ВЛ-0,4 кВ от КТП Ч 1704/250 кВА с заменой КТП на 400 кВА</t>
  </si>
  <si>
    <t>Реконструкция ВЛ-0,4 кВ от КТП Сад-Г 507/250 кВА  с заменой КТП</t>
  </si>
  <si>
    <t>Реконструкция ВЛ-0,4кВ от КТП Ку 1316/400кВА с заменой КТП</t>
  </si>
  <si>
    <t>Реконструкция ВЛ-0,4 кВ от ЗТП Ч 405/400 кВА с заменой ЗТП на КТП 400кВА</t>
  </si>
  <si>
    <t>Реконструкция ВЛ-0,4 кВ от КТП Ку 1309/250 кВА</t>
  </si>
  <si>
    <t>Реконструкция электроснабжения г.о.Кинель</t>
  </si>
  <si>
    <t xml:space="preserve">Реконструкция ВЛ-0,4кВ от ТП-6 </t>
  </si>
  <si>
    <t>Реконструкция ВЛ-0,4 кВ от КТП Алк 54/250 кВА с заменой  КТП на 400 кВА</t>
  </si>
  <si>
    <t>Реконструкция ВЛ-0,4 кВ от КТП Алк 30/160 кВА с заменой  КТП на 250 кВА</t>
  </si>
  <si>
    <t>Реконструкция ВЛ-0,4кВ от КТП Шев 208/250 кВА</t>
  </si>
  <si>
    <t>Реконструкция элекстроснабжения ст. Клявлино</t>
  </si>
  <si>
    <t>Реконструкция ВЛ-0,4кВ от КТП КЛВ 1207/250 кВА</t>
  </si>
  <si>
    <t>Реконструкция ВЛ-0,4кВ от КТП 416/100 кВА с заменой КТП</t>
  </si>
  <si>
    <t xml:space="preserve">Реконструкция ВЛ-10 кВ КШК-11 </t>
  </si>
  <si>
    <t xml:space="preserve">Реконструкция ВЛ-0,4 кВ от КТП КШК 709/250 кВА с заменой  КТП </t>
  </si>
  <si>
    <t xml:space="preserve">Реконструкция ВЛ-0,4 кВ от КТП КШК 1109/400 кВА с заменой  КТП </t>
  </si>
  <si>
    <t xml:space="preserve">Реконструкция ВЛ-0,4 кВ от КТП КШК 511/100 кВА с заменой  КТП на 160 кВА </t>
  </si>
  <si>
    <t xml:space="preserve">Реконструкция ВЛ-0,4 кВ от КТП КШК 1103/400 кВА с заменой  КТП </t>
  </si>
  <si>
    <t>Реконструкция ВКЛ-0,4 кВ от ЗТП НАД 1102/2х400 кВА с заменой ЗТП на КТП 400 кВА</t>
  </si>
  <si>
    <t>Реконструкция ВЛ-0,4 кВ от ЗТП КШК102/320 кВА с заменой ЗТП на КТП 400 кВА</t>
  </si>
  <si>
    <t xml:space="preserve">Реконструкция ВЛ-0,4 кВ от КТП САД 709/160 кВА с заменой КТП на 250 кВА </t>
  </si>
  <si>
    <t>Реконструкция ВЛ-10 кВ Ф-1 ПС В.Гай</t>
  </si>
  <si>
    <t>Реконструкция ВЛ-6 кВ в п. Новосемейкино</t>
  </si>
  <si>
    <t>Реконструкция Ф Кур-21</t>
  </si>
  <si>
    <t xml:space="preserve">Реконструкция ВЛ-0,4 кВ от КТП Кяр 614/250 кВА и Кяр 613/250 кВА с заменой КТП на 400 кВА </t>
  </si>
  <si>
    <t xml:space="preserve">Реконструкция ВЛ-0,4 кВ от КТП Кяр 613/250 кВА с заменой КТП на 400 кВА </t>
  </si>
  <si>
    <t>Реконструкция ВЛ-0,4 кВ от КТП Кяр 314/400 кВА с заменой КТП</t>
  </si>
  <si>
    <t>Реконструкция ВЛ-0,4 кВ от КТП НБ 702/250 кВА с заменой КТП на 400 кВА</t>
  </si>
  <si>
    <t>Реконструкция ВЛ-10 кВ Ф-8 ПС Пестравка</t>
  </si>
  <si>
    <t>Реконструкция ВЛ-0,4 кВ от  ЗТП Пр 222/160 кВА с заменой ЗТП на КТП 250 кВА</t>
  </si>
  <si>
    <t>Реконструкция ВЛ-0,4 кВ от  КТП Пр 202/250 кВА с заменой КТП</t>
  </si>
  <si>
    <t xml:space="preserve">Реконструкция ВЛ-0,4 кВ от  КТП Пр 205/250 кВА с заменой КТП </t>
  </si>
  <si>
    <t>г.Самара</t>
  </si>
  <si>
    <t>Реконструкция электроснабжения г.о.Самара</t>
  </si>
  <si>
    <t>Электроснабжение инфраструктуры объектов электросетевого хозяйства в г.о. Самара (в районе радиоцентра №3), в т.ч. I, II, III, IV этап</t>
  </si>
  <si>
    <t xml:space="preserve">Реконструкция КЛ-10 кВ от ТП 6096 до КТПН 6036 с переводом ТП 6124 на 10 кВ" г.о. Самара ул. Ташкентская, Московское шоссе </t>
  </si>
  <si>
    <t>Электроснабжение объектов в районе улиц Ташкентская, Демократическая, Московское шоссе г.о. Самара</t>
  </si>
  <si>
    <t>Реконструкция ТП-1875 г.о. Самара</t>
  </si>
  <si>
    <t>Реконструкция ТП-2092 г.о. Самара</t>
  </si>
  <si>
    <t>Реконструкция РП-129 г.о. Самара</t>
  </si>
  <si>
    <t>Реконструкция ТП-4641 г.о. Самара</t>
  </si>
  <si>
    <t>Реконструкция ТП-2522 г.о. Самара</t>
  </si>
  <si>
    <t>Реконструкция  КТП-3058 с заменой на ГКТП 400/10,5/0,4 кВ г.о. Самара</t>
  </si>
  <si>
    <t>Реконструкция ТП-1440 г.о. Самара</t>
  </si>
  <si>
    <t>Энергоснабжение электросетевого комплекса по ул. Мориса Тореза г.о. Самара</t>
  </si>
  <si>
    <t>Энергоснабжение электросетевого комплекса по ул. Мяги г.о. Самара</t>
  </si>
  <si>
    <t>Энергоснабжение электросетевого комплексса по ул. Партизанская г.о. Самара</t>
  </si>
  <si>
    <t>Реконструкция сетей в Ленинском р-не г.о. Самара</t>
  </si>
  <si>
    <t>ПИР Котельная в Куйбышевском р-не г.о. Самара</t>
  </si>
  <si>
    <t>ПИР ПС "Кряж"</t>
  </si>
  <si>
    <t>Реконструкция ВЛ-6 кВ ОБШ-1</t>
  </si>
  <si>
    <t>Реконструкция ВЛ-10 кВ СВ9 от ЦРП-10 кВ</t>
  </si>
  <si>
    <t xml:space="preserve">Реконструкция ВЛ-0,4 кВ от КТП СРГ 205/160 кВА </t>
  </si>
  <si>
    <t xml:space="preserve">Реконструкция ВЛ-0,4 кВ от КТП СВД 4207/160 кВА </t>
  </si>
  <si>
    <t xml:space="preserve">Реконструкция ВЛ-0,4 кВ от КТП СВ 907/400 кВА </t>
  </si>
  <si>
    <t xml:space="preserve">Реконструкция ВЛ-0,4 кВ от КТП СРГ 204/160 кВА </t>
  </si>
  <si>
    <t xml:space="preserve">Реконструкция ВЛ-0,4 кВ от КТП ФНС 702/400 кВА </t>
  </si>
  <si>
    <t>Реконструкция ВЛ-0,4 кВ от КТП Хщ 1902/400 кВА с заменой КТП и установкой дополнительной КТП 250 кВА</t>
  </si>
  <si>
    <t>Реконструкция ВЛ-0,4 кВ от КТП С 2512/250 кВА с заменой КТП и установкой дополнительной КТП 250 кВА</t>
  </si>
  <si>
    <t>г. Сызрань</t>
  </si>
  <si>
    <t>Реконструкция электроснабжения г.о. Сызрань</t>
  </si>
  <si>
    <t>Реконструкция ВЛ-0,4 кВ от КТП-НК 26.03 с заменой КТП</t>
  </si>
  <si>
    <t>Реконструкция ВЛ-0,4 кВ от КТП-74/250 кВА с заменой КТП</t>
  </si>
  <si>
    <t>Реконструкция ВЛ-0,4 кВ от КТП-31/250 кВА с заменой КТП</t>
  </si>
  <si>
    <t>Реконструкция ВЛ-0,4 кВ от КТП-ПБ 510/250 кВА с заменой КТП</t>
  </si>
  <si>
    <t>Реконструкция ВЛ-0,4 кВ от КТП-НК 16.04 с заменой КТП</t>
  </si>
  <si>
    <t>г.Тольятти</t>
  </si>
  <si>
    <t>Реконструкция электроснабжения г.о. Тольятти</t>
  </si>
  <si>
    <t xml:space="preserve">Реконструкция электроснабжения с. Тимофеевка </t>
  </si>
  <si>
    <t>Реконструкция КЛ-10 кВ от ЗТП Х5", с реконструкцией ЗТП "Х5"</t>
  </si>
  <si>
    <t>Реконструкция КЛ-10кВ от ЦРП-1</t>
  </si>
  <si>
    <t>Реконструкция ТП "Насосная-1"</t>
  </si>
  <si>
    <t>Реконструкция ТП "Насосная-2"</t>
  </si>
  <si>
    <t>Реконструкция ТП "Строительная-4"</t>
  </si>
  <si>
    <t>Реконструкция КЛ-6кВ от ГПП-1 ВПХ</t>
  </si>
  <si>
    <t>Реконструкция ВЛ-0,4 кВ от КТП Б 416/100 кВА с заменой КТП</t>
  </si>
  <si>
    <t>Реконструкция ВЛ-0,4 кВ от КТП ЧВ 112/160 кВА с заменой КТП на 250 кВА</t>
  </si>
  <si>
    <t>Реконструкция ВЛ-0,4 кВ от КТП ЧВ 1101/160 кВА с заменой КТП и установкой дополнительной КТП 100 кВА для перераспределения нагрузок</t>
  </si>
  <si>
    <t>Реконструкция ВЛ-10 кВ Ф-4 ПС Шентала</t>
  </si>
  <si>
    <t>2017 г.</t>
  </si>
  <si>
    <t>2ТМГ-630</t>
  </si>
  <si>
    <t>ТМГ-400</t>
  </si>
  <si>
    <t>КСО-298 - 20 шт.</t>
  </si>
  <si>
    <t>КСО-298 - 2 шт., КСО-366- 3 шт.</t>
  </si>
  <si>
    <t>2 квартал 2017 г.</t>
  </si>
  <si>
    <t xml:space="preserve"> за 2 квартал 2017 года</t>
  </si>
  <si>
    <t xml:space="preserve">Электроснабжение комплекса административных зданий и вспомогательных объектов" г.о. Самара Промышленного района, ул. Московское шоссе (Реконструкция КЛ-6 кВ Ф-6,36) </t>
  </si>
  <si>
    <t>Установка ПКУ в Самарской области</t>
  </si>
  <si>
    <t>ТМГ-2х1000</t>
  </si>
  <si>
    <t>от «24» марта  2010 г. № 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</si>
</sst>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0.0"/>
    <numFmt numFmtId="167" formatCode="\ #,##0&quot; руб &quot;;\-#,##0&quot; руб &quot;;&quot; - руб &quot;;@\ "/>
  </numFmts>
  <fonts count="39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1" fillId="0" borderId="0"/>
    <xf numFmtId="167" fontId="38" fillId="0" borderId="0" applyFont="0" applyFill="0" applyBorder="0" applyAlignment="0" applyProtection="0"/>
  </cellStyleXfs>
  <cellXfs count="479">
    <xf numFmtId="0" fontId="0" fillId="0" borderId="0" xfId="0"/>
    <xf numFmtId="0" fontId="2" fillId="24" borderId="0" xfId="0" applyFont="1" applyFill="1" applyBorder="1"/>
    <xf numFmtId="0" fontId="2" fillId="24" borderId="0" xfId="0" applyFont="1" applyFill="1" applyBorder="1" applyAlignment="1">
      <alignment horizontal="left" vertical="center" wrapText="1"/>
    </xf>
    <xf numFmtId="0" fontId="3" fillId="0" borderId="10" xfId="38" applyFont="1" applyFill="1" applyBorder="1" applyAlignment="1">
      <alignment horizontal="left" vertical="top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3" xfId="0" applyFont="1" applyFill="1" applyBorder="1"/>
    <xf numFmtId="0" fontId="27" fillId="0" borderId="0" xfId="0" applyFont="1" applyFill="1" applyAlignment="1"/>
    <xf numFmtId="0" fontId="27" fillId="0" borderId="0" xfId="0" applyFont="1" applyFill="1" applyAlignment="1">
      <alignment horizontal="center" vertical="center"/>
    </xf>
    <xf numFmtId="2" fontId="27" fillId="0" borderId="0" xfId="0" applyNumberFormat="1" applyFont="1" applyFill="1" applyBorder="1"/>
    <xf numFmtId="0" fontId="27" fillId="0" borderId="0" xfId="0" applyFont="1" applyFill="1"/>
    <xf numFmtId="0" fontId="28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" fillId="0" borderId="0" xfId="0" applyFont="1" applyFill="1"/>
    <xf numFmtId="2" fontId="2" fillId="0" borderId="10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0" fontId="3" fillId="0" borderId="15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/>
    <xf numFmtId="0" fontId="2" fillId="0" borderId="0" xfId="0" applyFont="1" applyFill="1" applyBorder="1"/>
    <xf numFmtId="0" fontId="24" fillId="0" borderId="0" xfId="0" applyFont="1" applyFill="1"/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24" borderId="0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2" fontId="2" fillId="25" borderId="0" xfId="0" applyNumberFormat="1" applyFont="1" applyFill="1" applyBorder="1"/>
    <xf numFmtId="165" fontId="2" fillId="24" borderId="0" xfId="0" applyNumberFormat="1" applyFont="1" applyFill="1" applyBorder="1"/>
    <xf numFmtId="165" fontId="2" fillId="25" borderId="0" xfId="0" applyNumberFormat="1" applyFont="1" applyFill="1" applyBorder="1"/>
    <xf numFmtId="165" fontId="2" fillId="24" borderId="0" xfId="0" applyNumberFormat="1" applyFont="1" applyFill="1" applyBorder="1" applyAlignment="1">
      <alignment horizontal="center" vertical="center"/>
    </xf>
    <xf numFmtId="0" fontId="24" fillId="24" borderId="0" xfId="0" applyFont="1" applyFill="1" applyBorder="1"/>
    <xf numFmtId="0" fontId="24" fillId="24" borderId="0" xfId="0" applyFont="1" applyFill="1" applyBorder="1" applyAlignment="1">
      <alignment horizontal="right"/>
    </xf>
    <xf numFmtId="0" fontId="0" fillId="0" borderId="0" xfId="0" applyBorder="1"/>
    <xf numFmtId="0" fontId="2" fillId="24" borderId="0" xfId="0" applyFont="1" applyFill="1" applyBorder="1" applyAlignment="1">
      <alignment horizontal="right"/>
    </xf>
    <xf numFmtId="0" fontId="3" fillId="24" borderId="0" xfId="0" applyFont="1" applyFill="1" applyBorder="1" applyAlignment="1">
      <alignment horizontal="center"/>
    </xf>
    <xf numFmtId="2" fontId="3" fillId="25" borderId="0" xfId="0" applyNumberFormat="1" applyFont="1" applyFill="1" applyBorder="1" applyAlignment="1">
      <alignment horizontal="center"/>
    </xf>
    <xf numFmtId="165" fontId="3" fillId="24" borderId="0" xfId="0" applyNumberFormat="1" applyFont="1" applyFill="1" applyBorder="1" applyAlignment="1">
      <alignment horizontal="center"/>
    </xf>
    <xf numFmtId="165" fontId="3" fillId="25" borderId="0" xfId="0" applyNumberFormat="1" applyFont="1" applyFill="1" applyBorder="1" applyAlignment="1">
      <alignment horizontal="center"/>
    </xf>
    <xf numFmtId="165" fontId="3" fillId="24" borderId="0" xfId="0" applyNumberFormat="1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right" vertical="center" wrapText="1"/>
    </xf>
    <xf numFmtId="0" fontId="2" fillId="24" borderId="0" xfId="0" applyFont="1" applyFill="1" applyBorder="1" applyAlignment="1" applyProtection="1">
      <alignment horizontal="center" vertical="center" wrapText="1"/>
      <protection locked="0"/>
    </xf>
    <xf numFmtId="2" fontId="2" fillId="25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24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0" xfId="0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 applyProtection="1">
      <alignment horizontal="center" vertical="distributed"/>
      <protection locked="0"/>
    </xf>
    <xf numFmtId="0" fontId="22" fillId="24" borderId="0" xfId="0" applyFont="1" applyFill="1" applyBorder="1" applyAlignment="1" applyProtection="1">
      <alignment vertical="center" wrapText="1"/>
      <protection locked="0"/>
    </xf>
    <xf numFmtId="0" fontId="3" fillId="24" borderId="0" xfId="0" applyFont="1" applyFill="1" applyBorder="1" applyAlignment="1" applyProtection="1">
      <alignment horizontal="center" vertical="center" wrapText="1"/>
      <protection locked="0"/>
    </xf>
    <xf numFmtId="0" fontId="33" fillId="24" borderId="0" xfId="0" applyFont="1" applyFill="1" applyBorder="1" applyAlignment="1" applyProtection="1">
      <alignment horizontal="center" vertical="center" wrapText="1"/>
      <protection locked="0"/>
    </xf>
    <xf numFmtId="0" fontId="33" fillId="25" borderId="0" xfId="0" applyFont="1" applyFill="1" applyBorder="1" applyAlignment="1" applyProtection="1">
      <alignment horizontal="center" vertical="center" wrapText="1"/>
      <protection locked="0"/>
    </xf>
    <xf numFmtId="2" fontId="3" fillId="24" borderId="0" xfId="0" applyNumberFormat="1" applyFont="1" applyFill="1" applyBorder="1" applyAlignment="1">
      <alignment horizontal="center" vertical="center" wrapText="1"/>
    </xf>
    <xf numFmtId="2" fontId="3" fillId="25" borderId="0" xfId="0" applyNumberFormat="1" applyFont="1" applyFill="1" applyBorder="1" applyAlignment="1">
      <alignment horizontal="center" vertical="center" wrapText="1"/>
    </xf>
    <xf numFmtId="16" fontId="3" fillId="24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2" fontId="2" fillId="24" borderId="0" xfId="0" applyNumberFormat="1" applyFont="1" applyFill="1" applyBorder="1" applyAlignment="1">
      <alignment horizontal="center" vertical="center" wrapText="1"/>
    </xf>
    <xf numFmtId="165" fontId="2" fillId="24" borderId="0" xfId="0" applyNumberFormat="1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left" wrapText="1"/>
    </xf>
    <xf numFmtId="2" fontId="2" fillId="25" borderId="0" xfId="0" applyNumberFormat="1" applyFont="1" applyFill="1" applyBorder="1" applyAlignment="1">
      <alignment horizontal="center" vertical="center" wrapText="1"/>
    </xf>
    <xf numFmtId="165" fontId="2" fillId="24" borderId="0" xfId="0" applyNumberFormat="1" applyFont="1" applyFill="1" applyBorder="1" applyAlignment="1">
      <alignment horizontal="left" wrapText="1"/>
    </xf>
    <xf numFmtId="0" fontId="2" fillId="24" borderId="0" xfId="0" applyNumberFormat="1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/>
    </xf>
    <xf numFmtId="2" fontId="34" fillId="24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165" fontId="3" fillId="24" borderId="0" xfId="0" applyNumberFormat="1" applyFont="1" applyFill="1" applyBorder="1" applyAlignment="1">
      <alignment horizontal="center" vertical="center" wrapText="1"/>
    </xf>
    <xf numFmtId="0" fontId="2" fillId="24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/>
    <xf numFmtId="0" fontId="3" fillId="0" borderId="0" xfId="0" applyFont="1" applyFill="1" applyAlignment="1">
      <alignment horizontal="center"/>
    </xf>
    <xf numFmtId="0" fontId="23" fillId="0" borderId="0" xfId="0" applyFont="1" applyFill="1"/>
    <xf numFmtId="0" fontId="2" fillId="0" borderId="18" xfId="0" applyFont="1" applyFill="1" applyBorder="1"/>
    <xf numFmtId="0" fontId="24" fillId="0" borderId="18" xfId="0" applyFont="1" applyFill="1" applyBorder="1"/>
    <xf numFmtId="0" fontId="3" fillId="0" borderId="10" xfId="0" applyFont="1" applyFill="1" applyBorder="1" applyAlignment="1" applyProtection="1">
      <alignment horizontal="center" vertical="distributed"/>
      <protection locked="0"/>
    </xf>
    <xf numFmtId="165" fontId="3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left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/>
    <xf numFmtId="2" fontId="24" fillId="0" borderId="20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2" fontId="3" fillId="0" borderId="10" xfId="0" applyNumberFormat="1" applyFont="1" applyFill="1" applyBorder="1" applyAlignment="1">
      <alignment horizontal="center" vertical="distributed"/>
    </xf>
    <xf numFmtId="165" fontId="2" fillId="0" borderId="10" xfId="0" applyNumberFormat="1" applyFont="1" applyFill="1" applyBorder="1" applyAlignment="1">
      <alignment horizontal="left" vertical="center" wrapText="1"/>
    </xf>
    <xf numFmtId="165" fontId="2" fillId="0" borderId="10" xfId="0" applyNumberFormat="1" applyFont="1" applyFill="1" applyBorder="1" applyAlignment="1">
      <alignment horizontal="left" vertical="top" wrapText="1"/>
    </xf>
    <xf numFmtId="2" fontId="2" fillId="0" borderId="1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wrapText="1"/>
    </xf>
    <xf numFmtId="1" fontId="2" fillId="0" borderId="10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/>
    <xf numFmtId="2" fontId="2" fillId="0" borderId="0" xfId="0" applyNumberFormat="1" applyFont="1" applyFill="1" applyAlignment="1">
      <alignment horizontal="center" vertical="center"/>
    </xf>
    <xf numFmtId="4" fontId="0" fillId="0" borderId="0" xfId="0" applyNumberFormat="1"/>
    <xf numFmtId="0" fontId="1" fillId="0" borderId="10" xfId="38" applyFont="1" applyFill="1" applyBorder="1" applyAlignment="1">
      <alignment horizontal="left" vertical="center" wrapText="1"/>
    </xf>
    <xf numFmtId="0" fontId="1" fillId="0" borderId="0" xfId="46" applyFont="1" applyFill="1"/>
    <xf numFmtId="0" fontId="1" fillId="0" borderId="0" xfId="46" applyFont="1" applyFill="1" applyAlignment="1">
      <alignment horizontal="right"/>
    </xf>
    <xf numFmtId="0" fontId="32" fillId="0" borderId="0" xfId="46" applyFont="1" applyFill="1"/>
    <xf numFmtId="0" fontId="1" fillId="0" borderId="0" xfId="46" applyFont="1" applyFill="1" applyAlignment="1">
      <alignment horizontal="left"/>
    </xf>
    <xf numFmtId="0" fontId="24" fillId="0" borderId="0" xfId="46" applyFont="1" applyFill="1"/>
    <xf numFmtId="0" fontId="24" fillId="0" borderId="0" xfId="46" applyFont="1" applyFill="1" applyAlignment="1">
      <alignment horizontal="right"/>
    </xf>
    <xf numFmtId="0" fontId="36" fillId="0" borderId="0" xfId="46" applyFont="1" applyFill="1" applyAlignment="1">
      <alignment horizontal="center"/>
    </xf>
    <xf numFmtId="0" fontId="32" fillId="0" borderId="0" xfId="46" applyFont="1" applyFill="1" applyAlignment="1">
      <alignment horizontal="right" vertical="center" wrapText="1"/>
    </xf>
    <xf numFmtId="0" fontId="24" fillId="0" borderId="0" xfId="46" applyFont="1" applyFill="1" applyAlignment="1">
      <alignment horizontal="left" vertical="center" wrapText="1"/>
    </xf>
    <xf numFmtId="0" fontId="32" fillId="0" borderId="0" xfId="46" applyFont="1" applyFill="1" applyAlignment="1">
      <alignment horizontal="right"/>
    </xf>
    <xf numFmtId="0" fontId="24" fillId="0" borderId="0" xfId="46" applyFont="1" applyFill="1" applyBorder="1"/>
    <xf numFmtId="0" fontId="32" fillId="0" borderId="0" xfId="46" applyFont="1" applyFill="1" applyBorder="1"/>
    <xf numFmtId="0" fontId="3" fillId="0" borderId="11" xfId="46" applyFont="1" applyFill="1" applyBorder="1" applyAlignment="1">
      <alignment horizontal="center"/>
    </xf>
    <xf numFmtId="0" fontId="3" fillId="0" borderId="15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left" vertical="center" wrapText="1"/>
    </xf>
    <xf numFmtId="0" fontId="3" fillId="0" borderId="14" xfId="46" applyFont="1" applyFill="1" applyBorder="1" applyAlignment="1">
      <alignment horizontal="left" vertical="center" wrapText="1"/>
    </xf>
    <xf numFmtId="0" fontId="3" fillId="0" borderId="22" xfId="46" applyFont="1" applyFill="1" applyBorder="1" applyAlignment="1">
      <alignment horizontal="left" vertical="center" wrapText="1"/>
    </xf>
    <xf numFmtId="2" fontId="3" fillId="0" borderId="22" xfId="46" applyNumberFormat="1" applyFont="1" applyFill="1" applyBorder="1" applyAlignment="1">
      <alignment horizontal="left" vertical="center" wrapText="1"/>
    </xf>
    <xf numFmtId="0" fontId="1" fillId="0" borderId="23" xfId="46" applyFont="1" applyFill="1" applyBorder="1" applyAlignment="1">
      <alignment horizontal="right" vertical="center"/>
    </xf>
    <xf numFmtId="2" fontId="3" fillId="0" borderId="14" xfId="46" applyNumberFormat="1" applyFont="1" applyFill="1" applyBorder="1" applyAlignment="1">
      <alignment horizontal="left" vertical="center" wrapText="1"/>
    </xf>
    <xf numFmtId="2" fontId="3" fillId="0" borderId="23" xfId="46" applyNumberFormat="1" applyFont="1" applyFill="1" applyBorder="1" applyAlignment="1">
      <alignment horizontal="left" vertical="center" wrapText="1"/>
    </xf>
    <xf numFmtId="2" fontId="1" fillId="0" borderId="22" xfId="46" applyNumberFormat="1" applyFont="1" applyFill="1" applyBorder="1" applyAlignment="1">
      <alignment vertical="center"/>
    </xf>
    <xf numFmtId="0" fontId="32" fillId="0" borderId="23" xfId="46" applyFont="1" applyFill="1" applyBorder="1" applyAlignment="1">
      <alignment horizontal="right" vertical="center"/>
    </xf>
    <xf numFmtId="2" fontId="3" fillId="0" borderId="14" xfId="46" applyNumberFormat="1" applyFont="1" applyFill="1" applyBorder="1" applyAlignment="1">
      <alignment horizontal="left" vertical="center"/>
    </xf>
    <xf numFmtId="2" fontId="3" fillId="0" borderId="22" xfId="46" applyNumberFormat="1" applyFont="1" applyFill="1" applyBorder="1" applyAlignment="1">
      <alignment horizontal="left" vertical="center"/>
    </xf>
    <xf numFmtId="2" fontId="3" fillId="0" borderId="10" xfId="46" applyNumberFormat="1" applyFont="1" applyFill="1" applyBorder="1" applyAlignment="1">
      <alignment horizontal="center" vertical="center"/>
    </xf>
    <xf numFmtId="2" fontId="1" fillId="0" borderId="22" xfId="46" applyNumberFormat="1" applyFont="1" applyFill="1" applyBorder="1" applyAlignment="1">
      <alignment horizontal="right" vertical="center" wrapText="1"/>
    </xf>
    <xf numFmtId="2" fontId="1" fillId="0" borderId="23" xfId="46" applyNumberFormat="1" applyFont="1" applyFill="1" applyBorder="1" applyAlignment="1">
      <alignment horizontal="right" vertical="center" wrapText="1"/>
    </xf>
    <xf numFmtId="0" fontId="1" fillId="0" borderId="22" xfId="46" applyFont="1" applyFill="1" applyBorder="1" applyAlignment="1">
      <alignment horizontal="right" vertical="center"/>
    </xf>
    <xf numFmtId="0" fontId="36" fillId="0" borderId="23" xfId="46" applyFont="1" applyFill="1" applyBorder="1" applyAlignment="1">
      <alignment horizontal="center"/>
    </xf>
    <xf numFmtId="0" fontId="37" fillId="0" borderId="0" xfId="46" applyFont="1" applyFill="1"/>
    <xf numFmtId="0" fontId="1" fillId="0" borderId="22" xfId="46" applyFont="1" applyFill="1" applyBorder="1"/>
    <xf numFmtId="0" fontId="1" fillId="0" borderId="23" xfId="46" applyFont="1" applyFill="1" applyBorder="1"/>
    <xf numFmtId="2" fontId="1" fillId="0" borderId="14" xfId="46" applyNumberFormat="1" applyFont="1" applyFill="1" applyBorder="1" applyAlignment="1">
      <alignment horizontal="center" vertical="center"/>
    </xf>
    <xf numFmtId="2" fontId="1" fillId="0" borderId="23" xfId="46" applyNumberFormat="1" applyFont="1" applyFill="1" applyBorder="1" applyAlignment="1">
      <alignment horizontal="center" vertical="center"/>
    </xf>
    <xf numFmtId="166" fontId="1" fillId="0" borderId="23" xfId="46" applyNumberFormat="1" applyFont="1" applyFill="1" applyBorder="1" applyAlignment="1">
      <alignment horizontal="right" vertical="center" wrapText="1"/>
    </xf>
    <xf numFmtId="2" fontId="1" fillId="0" borderId="23" xfId="46" applyNumberFormat="1" applyFont="1" applyFill="1" applyBorder="1"/>
    <xf numFmtId="166" fontId="1" fillId="0" borderId="22" xfId="46" applyNumberFormat="1" applyFont="1" applyFill="1" applyBorder="1" applyAlignment="1">
      <alignment horizontal="right" vertical="center" wrapText="1"/>
    </xf>
    <xf numFmtId="2" fontId="1" fillId="0" borderId="22" xfId="46" applyNumberFormat="1" applyFont="1" applyFill="1" applyBorder="1" applyAlignment="1">
      <alignment horizontal="right" vertical="center"/>
    </xf>
    <xf numFmtId="0" fontId="1" fillId="0" borderId="23" xfId="46" applyNumberFormat="1" applyFont="1" applyFill="1" applyBorder="1" applyAlignment="1">
      <alignment horizontal="center" vertical="center"/>
    </xf>
    <xf numFmtId="0" fontId="1" fillId="0" borderId="14" xfId="46" applyFont="1" applyFill="1" applyBorder="1" applyAlignment="1">
      <alignment horizontal="left" vertical="center"/>
    </xf>
    <xf numFmtId="2" fontId="1" fillId="0" borderId="14" xfId="46" applyNumberFormat="1" applyFont="1" applyFill="1" applyBorder="1" applyAlignment="1">
      <alignment horizontal="left" vertical="center"/>
    </xf>
    <xf numFmtId="2" fontId="32" fillId="0" borderId="23" xfId="46" applyNumberFormat="1" applyFont="1" applyFill="1" applyBorder="1" applyAlignment="1">
      <alignment horizontal="right" vertical="center"/>
    </xf>
    <xf numFmtId="2" fontId="1" fillId="0" borderId="14" xfId="46" applyNumberFormat="1" applyFont="1" applyFill="1" applyBorder="1" applyAlignment="1">
      <alignment vertical="center"/>
    </xf>
    <xf numFmtId="0" fontId="3" fillId="0" borderId="22" xfId="46" applyFont="1" applyFill="1" applyBorder="1" applyAlignment="1">
      <alignment horizontal="right" vertical="center" wrapText="1"/>
    </xf>
    <xf numFmtId="0" fontId="3" fillId="0" borderId="23" xfId="46" applyFont="1" applyFill="1" applyBorder="1" applyAlignment="1">
      <alignment horizontal="right" vertical="center" wrapText="1"/>
    </xf>
    <xf numFmtId="164" fontId="3" fillId="0" borderId="22" xfId="46" applyNumberFormat="1" applyFont="1" applyFill="1" applyBorder="1" applyAlignment="1">
      <alignment horizontal="center" vertical="center" wrapText="1"/>
    </xf>
    <xf numFmtId="165" fontId="3" fillId="0" borderId="22" xfId="46" applyNumberFormat="1" applyFont="1" applyFill="1" applyBorder="1" applyAlignment="1">
      <alignment horizontal="left" vertical="center" wrapText="1"/>
    </xf>
    <xf numFmtId="0" fontId="1" fillId="0" borderId="22" xfId="46" applyFont="1" applyFill="1" applyBorder="1" applyAlignment="1">
      <alignment horizontal="right" vertical="center" wrapText="1"/>
    </xf>
    <xf numFmtId="0" fontId="1" fillId="0" borderId="14" xfId="46" applyFont="1" applyFill="1" applyBorder="1" applyAlignment="1">
      <alignment horizontal="center" vertical="center"/>
    </xf>
    <xf numFmtId="2" fontId="26" fillId="0" borderId="23" xfId="46" applyNumberFormat="1" applyFont="1" applyFill="1" applyBorder="1" applyAlignment="1">
      <alignment horizontal="center" vertical="center"/>
    </xf>
    <xf numFmtId="0" fontId="1" fillId="0" borderId="38" xfId="46" applyFont="1" applyFill="1" applyBorder="1"/>
    <xf numFmtId="0" fontId="1" fillId="0" borderId="34" xfId="46" applyFont="1" applyFill="1" applyBorder="1"/>
    <xf numFmtId="0" fontId="1" fillId="0" borderId="35" xfId="46" applyFont="1" applyFill="1" applyBorder="1"/>
    <xf numFmtId="0" fontId="1" fillId="0" borderId="37" xfId="46" applyFont="1" applyFill="1" applyBorder="1"/>
    <xf numFmtId="0" fontId="1" fillId="0" borderId="0" xfId="46" applyFont="1" applyFill="1" applyBorder="1"/>
    <xf numFmtId="0" fontId="1" fillId="0" borderId="0" xfId="46" applyFont="1" applyFill="1" applyBorder="1" applyAlignment="1">
      <alignment horizontal="left" vertical="center" wrapText="1"/>
    </xf>
    <xf numFmtId="0" fontId="1" fillId="0" borderId="0" xfId="46" applyFont="1" applyFill="1" applyBorder="1" applyAlignment="1">
      <alignment horizontal="left"/>
    </xf>
    <xf numFmtId="0" fontId="25" fillId="0" borderId="0" xfId="46" applyFont="1" applyFill="1"/>
    <xf numFmtId="0" fontId="27" fillId="0" borderId="0" xfId="46" applyFont="1" applyFill="1" applyAlignment="1"/>
    <xf numFmtId="0" fontId="36" fillId="0" borderId="0" xfId="46" applyFont="1" applyFill="1" applyAlignment="1"/>
    <xf numFmtId="0" fontId="24" fillId="0" borderId="0" xfId="46" applyFont="1" applyFill="1" applyAlignment="1">
      <alignment horizontal="left"/>
    </xf>
    <xf numFmtId="165" fontId="24" fillId="0" borderId="0" xfId="46" applyNumberFormat="1" applyFont="1" applyFill="1" applyAlignment="1">
      <alignment horizontal="center" vertical="center"/>
    </xf>
    <xf numFmtId="0" fontId="28" fillId="0" borderId="0" xfId="46" applyFont="1" applyFill="1" applyAlignment="1">
      <alignment vertical="center"/>
    </xf>
    <xf numFmtId="0" fontId="32" fillId="0" borderId="0" xfId="46" applyFont="1" applyFill="1" applyAlignment="1">
      <alignment vertical="center"/>
    </xf>
    <xf numFmtId="0" fontId="28" fillId="0" borderId="0" xfId="46" applyFont="1" applyFill="1" applyAlignment="1">
      <alignment horizontal="left" vertical="center"/>
    </xf>
    <xf numFmtId="0" fontId="26" fillId="0" borderId="0" xfId="46" applyFont="1" applyFill="1" applyAlignment="1">
      <alignment vertical="center"/>
    </xf>
    <xf numFmtId="0" fontId="1" fillId="0" borderId="0" xfId="0" applyFont="1" applyFill="1"/>
    <xf numFmtId="2" fontId="3" fillId="0" borderId="0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22" xfId="38" applyFont="1" applyFill="1" applyBorder="1" applyAlignment="1">
      <alignment vertical="center" wrapText="1"/>
    </xf>
    <xf numFmtId="0" fontId="1" fillId="0" borderId="10" xfId="38" applyFont="1" applyFill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2" xfId="38" applyFont="1" applyFill="1" applyBorder="1" applyAlignment="1">
      <alignment vertical="top" wrapText="1"/>
    </xf>
    <xf numFmtId="0" fontId="3" fillId="0" borderId="22" xfId="0" applyNumberFormat="1" applyFont="1" applyFill="1" applyBorder="1" applyAlignment="1">
      <alignment horizontal="left" vertical="top" wrapText="1"/>
    </xf>
    <xf numFmtId="0" fontId="1" fillId="0" borderId="22" xfId="38" applyFont="1" applyFill="1" applyBorder="1" applyAlignment="1">
      <alignment vertical="center" wrapText="1"/>
    </xf>
    <xf numFmtId="0" fontId="1" fillId="0" borderId="10" xfId="38" applyFont="1" applyFill="1" applyBorder="1" applyAlignment="1">
      <alignment vertical="center" wrapText="1"/>
    </xf>
    <xf numFmtId="2" fontId="1" fillId="0" borderId="14" xfId="0" applyNumberFormat="1" applyFont="1" applyFill="1" applyBorder="1" applyAlignment="1">
      <alignment horizontal="center" vertical="center"/>
    </xf>
    <xf numFmtId="2" fontId="1" fillId="0" borderId="23" xfId="0" applyNumberFormat="1" applyFont="1" applyFill="1" applyBorder="1" applyAlignment="1">
      <alignment horizontal="center" vertical="center"/>
    </xf>
    <xf numFmtId="0" fontId="36" fillId="0" borderId="23" xfId="46" applyFont="1" applyFill="1" applyBorder="1" applyAlignment="1">
      <alignment horizontal="right" vertical="center"/>
    </xf>
    <xf numFmtId="2" fontId="1" fillId="0" borderId="0" xfId="46" applyNumberFormat="1" applyFont="1" applyFill="1"/>
    <xf numFmtId="0" fontId="1" fillId="0" borderId="39" xfId="46" applyFont="1" applyFill="1" applyBorder="1"/>
    <xf numFmtId="0" fontId="1" fillId="0" borderId="14" xfId="46" applyFont="1" applyFill="1" applyBorder="1"/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/>
    <xf numFmtId="0" fontId="1" fillId="0" borderId="1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26" fillId="0" borderId="0" xfId="46" applyNumberFormat="1" applyFont="1" applyFill="1" applyBorder="1"/>
    <xf numFmtId="2" fontId="1" fillId="0" borderId="0" xfId="46" applyNumberFormat="1" applyFont="1" applyFill="1" applyBorder="1"/>
    <xf numFmtId="0" fontId="1" fillId="0" borderId="23" xfId="46" applyFont="1" applyFill="1" applyBorder="1" applyAlignment="1">
      <alignment horizontal="center" vertical="center" wrapText="1"/>
    </xf>
    <xf numFmtId="2" fontId="1" fillId="0" borderId="23" xfId="46" applyNumberFormat="1" applyFont="1" applyFill="1" applyBorder="1" applyAlignment="1">
      <alignment horizontal="center" vertical="center" wrapText="1"/>
    </xf>
    <xf numFmtId="0" fontId="23" fillId="0" borderId="0" xfId="46" applyFont="1" applyFill="1" applyAlignment="1">
      <alignment horizontal="center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22" xfId="46" applyFont="1" applyFill="1" applyBorder="1" applyAlignment="1">
      <alignment horizontal="center"/>
    </xf>
    <xf numFmtId="0" fontId="24" fillId="0" borderId="0" xfId="46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right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2" fontId="27" fillId="0" borderId="0" xfId="0" applyNumberFormat="1" applyFont="1" applyFill="1" applyBorder="1" applyAlignment="1">
      <alignment horizontal="left" vertical="center"/>
    </xf>
    <xf numFmtId="165" fontId="24" fillId="0" borderId="0" xfId="0" applyNumberFormat="1" applyFont="1" applyFill="1"/>
    <xf numFmtId="2" fontId="1" fillId="0" borderId="0" xfId="0" applyNumberFormat="1" applyFont="1" applyFill="1" applyBorder="1" applyAlignment="1">
      <alignment horizontal="center" vertical="center"/>
    </xf>
    <xf numFmtId="2" fontId="27" fillId="0" borderId="0" xfId="0" applyNumberFormat="1" applyFont="1" applyFill="1" applyAlignment="1">
      <alignment vertical="center"/>
    </xf>
    <xf numFmtId="2" fontId="1" fillId="0" borderId="0" xfId="0" applyNumberFormat="1" applyFont="1" applyFill="1"/>
    <xf numFmtId="0" fontId="1" fillId="0" borderId="0" xfId="46" applyFont="1" applyFill="1" applyAlignment="1">
      <alignment horizontal="center" vertical="center"/>
    </xf>
    <xf numFmtId="2" fontId="1" fillId="0" borderId="0" xfId="46" applyNumberFormat="1" applyFont="1" applyFill="1" applyAlignment="1">
      <alignment horizontal="center" vertical="center"/>
    </xf>
    <xf numFmtId="0" fontId="3" fillId="0" borderId="22" xfId="46" applyFont="1" applyFill="1" applyBorder="1" applyAlignment="1">
      <alignment horizontal="right" vertical="center"/>
    </xf>
    <xf numFmtId="0" fontId="3" fillId="0" borderId="23" xfId="46" applyFont="1" applyFill="1" applyBorder="1" applyAlignment="1">
      <alignment horizontal="right" vertical="center"/>
    </xf>
    <xf numFmtId="0" fontId="3" fillId="0" borderId="14" xfId="46" applyFont="1" applyFill="1" applyBorder="1" applyAlignment="1">
      <alignment horizontal="left" vertical="center"/>
    </xf>
    <xf numFmtId="2" fontId="1" fillId="0" borderId="22" xfId="46" applyNumberFormat="1" applyFont="1" applyFill="1" applyBorder="1" applyAlignment="1">
      <alignment horizontal="center" vertical="center"/>
    </xf>
    <xf numFmtId="0" fontId="1" fillId="0" borderId="22" xfId="46" applyFont="1" applyFill="1" applyBorder="1" applyAlignment="1">
      <alignment vertical="center"/>
    </xf>
    <xf numFmtId="165" fontId="1" fillId="0" borderId="23" xfId="46" applyNumberFormat="1" applyFont="1" applyFill="1" applyBorder="1" applyAlignment="1">
      <alignment horizontal="center" vertical="center" wrapText="1"/>
    </xf>
    <xf numFmtId="2" fontId="1" fillId="0" borderId="23" xfId="46" applyNumberFormat="1" applyFont="1" applyFill="1" applyBorder="1" applyAlignment="1">
      <alignment horizontal="right" vertical="center"/>
    </xf>
    <xf numFmtId="2" fontId="3" fillId="0" borderId="23" xfId="46" applyNumberFormat="1" applyFont="1" applyFill="1" applyBorder="1" applyAlignment="1">
      <alignment horizontal="right" vertical="center"/>
    </xf>
    <xf numFmtId="2" fontId="3" fillId="0" borderId="22" xfId="46" applyNumberFormat="1" applyFont="1" applyFill="1" applyBorder="1" applyAlignment="1">
      <alignment horizontal="right" vertical="center"/>
    </xf>
    <xf numFmtId="164" fontId="3" fillId="0" borderId="14" xfId="46" applyNumberFormat="1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/>
    </xf>
    <xf numFmtId="0" fontId="1" fillId="0" borderId="23" xfId="46" applyFont="1" applyFill="1" applyBorder="1" applyAlignment="1">
      <alignment horizontal="center" vertical="center"/>
    </xf>
    <xf numFmtId="49" fontId="1" fillId="0" borderId="23" xfId="38" applyNumberFormat="1" applyFont="1" applyFill="1" applyBorder="1" applyAlignment="1">
      <alignment horizontal="center" vertical="center" wrapText="1"/>
    </xf>
    <xf numFmtId="0" fontId="1" fillId="0" borderId="23" xfId="38" applyNumberFormat="1" applyFont="1" applyFill="1" applyBorder="1" applyAlignment="1">
      <alignment horizontal="center" vertical="center" wrapText="1"/>
    </xf>
    <xf numFmtId="49" fontId="1" fillId="0" borderId="23" xfId="46" applyNumberFormat="1" applyFont="1" applyFill="1" applyBorder="1" applyAlignment="1">
      <alignment horizontal="center" vertical="center"/>
    </xf>
    <xf numFmtId="49" fontId="1" fillId="0" borderId="23" xfId="46" applyNumberFormat="1" applyFont="1" applyFill="1" applyBorder="1"/>
    <xf numFmtId="0" fontId="1" fillId="0" borderId="23" xfId="46" applyFont="1" applyFill="1" applyBorder="1" applyAlignment="1">
      <alignment horizontal="left" vertical="center" wrapText="1"/>
    </xf>
    <xf numFmtId="0" fontId="3" fillId="0" borderId="34" xfId="46" applyFont="1" applyFill="1" applyBorder="1" applyAlignment="1">
      <alignment horizontal="left" vertical="center" wrapText="1"/>
    </xf>
    <xf numFmtId="0" fontId="3" fillId="0" borderId="40" xfId="46" applyFont="1" applyFill="1" applyBorder="1" applyAlignment="1">
      <alignment horizontal="left" vertical="center" wrapText="1"/>
    </xf>
    <xf numFmtId="0" fontId="3" fillId="0" borderId="38" xfId="46" applyFont="1" applyFill="1" applyBorder="1" applyAlignment="1">
      <alignment horizontal="left" vertical="center" wrapText="1"/>
    </xf>
    <xf numFmtId="2" fontId="1" fillId="0" borderId="40" xfId="46" applyNumberFormat="1" applyFont="1" applyFill="1" applyBorder="1" applyAlignment="1">
      <alignment horizontal="center" vertical="center" wrapText="1"/>
    </xf>
    <xf numFmtId="2" fontId="1" fillId="0" borderId="34" xfId="46" applyNumberFormat="1" applyFont="1" applyFill="1" applyBorder="1" applyAlignment="1">
      <alignment vertical="center"/>
    </xf>
    <xf numFmtId="0" fontId="3" fillId="0" borderId="34" xfId="46" applyFont="1" applyFill="1" applyBorder="1" applyAlignment="1">
      <alignment horizontal="center"/>
    </xf>
    <xf numFmtId="0" fontId="3" fillId="0" borderId="40" xfId="46" applyFont="1" applyFill="1" applyBorder="1" applyAlignment="1">
      <alignment horizontal="center"/>
    </xf>
    <xf numFmtId="0" fontId="36" fillId="0" borderId="34" xfId="46" applyFont="1" applyFill="1" applyBorder="1" applyAlignment="1">
      <alignment horizontal="center"/>
    </xf>
    <xf numFmtId="0" fontId="1" fillId="0" borderId="0" xfId="46" applyFont="1" applyFill="1" applyBorder="1" applyAlignment="1">
      <alignment horizontal="right" vertical="center"/>
    </xf>
    <xf numFmtId="0" fontId="1" fillId="0" borderId="0" xfId="46" applyFont="1" applyFill="1" applyBorder="1" applyAlignment="1">
      <alignment horizontal="center" vertical="center"/>
    </xf>
    <xf numFmtId="2" fontId="1" fillId="0" borderId="0" xfId="46" applyNumberFormat="1" applyFont="1" applyFill="1" applyBorder="1" applyAlignment="1">
      <alignment horizontal="center" vertical="center"/>
    </xf>
    <xf numFmtId="0" fontId="32" fillId="0" borderId="0" xfId="46" applyFont="1" applyFill="1" applyBorder="1" applyAlignment="1">
      <alignment horizontal="left"/>
    </xf>
    <xf numFmtId="2" fontId="24" fillId="0" borderId="0" xfId="46" applyNumberFormat="1" applyFont="1" applyFill="1" applyAlignment="1">
      <alignment horizontal="center" vertical="center"/>
    </xf>
    <xf numFmtId="0" fontId="2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 vertical="center"/>
    </xf>
    <xf numFmtId="2" fontId="27" fillId="0" borderId="0" xfId="46" applyNumberFormat="1" applyFont="1" applyFill="1" applyBorder="1"/>
    <xf numFmtId="0" fontId="27" fillId="0" borderId="0" xfId="46" applyFont="1" applyFill="1"/>
    <xf numFmtId="2" fontId="27" fillId="0" borderId="0" xfId="46" applyNumberFormat="1" applyFont="1" applyFill="1" applyAlignment="1">
      <alignment horizontal="center" vertical="center"/>
    </xf>
    <xf numFmtId="0" fontId="28" fillId="0" borderId="0" xfId="46" applyFont="1" applyFill="1" applyAlignment="1">
      <alignment horizontal="center" vertical="center"/>
    </xf>
    <xf numFmtId="0" fontId="3" fillId="0" borderId="37" xfId="46" applyFont="1" applyFill="1" applyBorder="1" applyAlignment="1">
      <alignment horizontal="left" vertical="center" wrapText="1"/>
    </xf>
    <xf numFmtId="0" fontId="3" fillId="0" borderId="35" xfId="46" applyFont="1" applyFill="1" applyBorder="1" applyAlignment="1">
      <alignment horizontal="left" vertical="center" wrapText="1"/>
    </xf>
    <xf numFmtId="0" fontId="3" fillId="0" borderId="36" xfId="46" applyFont="1" applyFill="1" applyBorder="1" applyAlignment="1">
      <alignment horizontal="left" vertical="center" wrapText="1"/>
    </xf>
    <xf numFmtId="2" fontId="1" fillId="0" borderId="36" xfId="46" applyNumberFormat="1" applyFont="1" applyFill="1" applyBorder="1" applyAlignment="1">
      <alignment horizontal="center" vertical="center" wrapText="1"/>
    </xf>
    <xf numFmtId="0" fontId="1" fillId="0" borderId="35" xfId="46" applyFont="1" applyFill="1" applyBorder="1" applyAlignment="1">
      <alignment horizontal="left" vertical="center" wrapText="1"/>
    </xf>
    <xf numFmtId="0" fontId="1" fillId="0" borderId="35" xfId="46" applyFont="1" applyFill="1" applyBorder="1" applyAlignment="1">
      <alignment horizontal="right" vertical="center"/>
    </xf>
    <xf numFmtId="0" fontId="1" fillId="0" borderId="36" xfId="46" applyFont="1" applyFill="1" applyBorder="1" applyAlignment="1">
      <alignment horizontal="center" vertical="center"/>
    </xf>
    <xf numFmtId="0" fontId="3" fillId="0" borderId="37" xfId="46" applyFont="1" applyFill="1" applyBorder="1" applyAlignment="1">
      <alignment horizontal="center"/>
    </xf>
    <xf numFmtId="0" fontId="3" fillId="0" borderId="35" xfId="46" applyFont="1" applyFill="1" applyBorder="1" applyAlignment="1">
      <alignment horizontal="center"/>
    </xf>
    <xf numFmtId="0" fontId="1" fillId="0" borderId="37" xfId="46" applyFont="1" applyFill="1" applyBorder="1" applyAlignment="1">
      <alignment horizontal="right" vertical="center"/>
    </xf>
    <xf numFmtId="0" fontId="3" fillId="0" borderId="36" xfId="46" applyFont="1" applyFill="1" applyBorder="1" applyAlignment="1">
      <alignment horizontal="left" vertical="center"/>
    </xf>
    <xf numFmtId="2" fontId="1" fillId="0" borderId="35" xfId="46" applyNumberFormat="1" applyFont="1" applyFill="1" applyBorder="1" applyAlignment="1">
      <alignment horizontal="center" vertical="center"/>
    </xf>
    <xf numFmtId="2" fontId="1" fillId="0" borderId="35" xfId="46" applyNumberFormat="1" applyFont="1" applyFill="1" applyBorder="1" applyAlignment="1">
      <alignment vertical="center"/>
    </xf>
    <xf numFmtId="0" fontId="3" fillId="0" borderId="36" xfId="46" applyFont="1" applyFill="1" applyBorder="1" applyAlignment="1">
      <alignment horizontal="center"/>
    </xf>
    <xf numFmtId="0" fontId="36" fillId="0" borderId="35" xfId="46" applyFont="1" applyFill="1" applyBorder="1" applyAlignment="1">
      <alignment horizontal="center"/>
    </xf>
    <xf numFmtId="2" fontId="2" fillId="0" borderId="22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3" fillId="0" borderId="0" xfId="0" applyFont="1" applyFill="1" applyBorder="1"/>
    <xf numFmtId="165" fontId="2" fillId="0" borderId="0" xfId="0" applyNumberFormat="1" applyFont="1" applyFill="1" applyBorder="1"/>
    <xf numFmtId="2" fontId="2" fillId="0" borderId="10" xfId="38" applyNumberFormat="1" applyFont="1" applyFill="1" applyBorder="1" applyAlignment="1">
      <alignment horizontal="left" vertical="top" wrapText="1"/>
    </xf>
    <xf numFmtId="2" fontId="2" fillId="0" borderId="13" xfId="0" applyNumberFormat="1" applyFont="1" applyFill="1" applyBorder="1" applyAlignment="1">
      <alignment horizontal="center" vertical="center"/>
    </xf>
    <xf numFmtId="165" fontId="25" fillId="0" borderId="0" xfId="0" applyNumberFormat="1" applyFont="1" applyFill="1" applyAlignment="1">
      <alignment horizontal="center" vertical="center"/>
    </xf>
    <xf numFmtId="2" fontId="25" fillId="0" borderId="0" xfId="0" applyNumberFormat="1" applyFont="1" applyFill="1" applyAlignment="1">
      <alignment horizontal="center" vertical="center"/>
    </xf>
    <xf numFmtId="2" fontId="28" fillId="0" borderId="0" xfId="0" applyNumberFormat="1" applyFont="1" applyFill="1" applyAlignment="1">
      <alignment vertical="center"/>
    </xf>
    <xf numFmtId="2" fontId="26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center"/>
    </xf>
    <xf numFmtId="165" fontId="24" fillId="0" borderId="0" xfId="0" applyNumberFormat="1" applyFont="1" applyFill="1" applyAlignment="1">
      <alignment horizontal="right" vertical="center" wrapText="1"/>
    </xf>
    <xf numFmtId="0" fontId="1" fillId="0" borderId="10" xfId="0" applyFont="1" applyFill="1" applyBorder="1" applyAlignment="1">
      <alignment wrapText="1"/>
    </xf>
    <xf numFmtId="165" fontId="24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/>
    <xf numFmtId="165" fontId="25" fillId="0" borderId="0" xfId="0" applyNumberFormat="1" applyFont="1" applyFill="1" applyAlignment="1"/>
    <xf numFmtId="165" fontId="30" fillId="0" borderId="0" xfId="0" applyNumberFormat="1" applyFont="1" applyFill="1" applyBorder="1" applyAlignment="1"/>
    <xf numFmtId="165" fontId="25" fillId="0" borderId="0" xfId="0" applyNumberFormat="1" applyFont="1" applyFill="1" applyBorder="1" applyAlignment="1"/>
    <xf numFmtId="165" fontId="27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65" fontId="28" fillId="0" borderId="0" xfId="0" applyNumberFormat="1" applyFont="1" applyFill="1" applyAlignment="1">
      <alignment vertical="center"/>
    </xf>
    <xf numFmtId="165" fontId="26" fillId="0" borderId="0" xfId="0" applyNumberFormat="1" applyFont="1" applyFill="1" applyAlignment="1">
      <alignment horizontal="center" vertical="center"/>
    </xf>
    <xf numFmtId="165" fontId="26" fillId="0" borderId="0" xfId="0" applyNumberFormat="1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>
      <alignment horizontal="left"/>
    </xf>
    <xf numFmtId="0" fontId="3" fillId="0" borderId="10" xfId="0" applyFont="1" applyFill="1" applyBorder="1" applyAlignment="1">
      <alignment horizontal="left" vertical="center" wrapText="1"/>
    </xf>
    <xf numFmtId="0" fontId="1" fillId="0" borderId="22" xfId="38" applyFont="1" applyFill="1" applyBorder="1" applyAlignment="1">
      <alignment wrapText="1"/>
    </xf>
    <xf numFmtId="0" fontId="3" fillId="0" borderId="22" xfId="38" applyFont="1" applyFill="1" applyBorder="1" applyAlignment="1">
      <alignment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2" fontId="27" fillId="0" borderId="0" xfId="0" applyNumberFormat="1" applyFont="1" applyFill="1"/>
    <xf numFmtId="0" fontId="28" fillId="0" borderId="0" xfId="0" applyFont="1" applyFill="1" applyBorder="1"/>
    <xf numFmtId="0" fontId="28" fillId="0" borderId="0" xfId="0" applyFont="1" applyFill="1"/>
    <xf numFmtId="0" fontId="26" fillId="0" borderId="12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1" fillId="0" borderId="22" xfId="0" applyNumberFormat="1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wrapText="1"/>
    </xf>
    <xf numFmtId="0" fontId="1" fillId="0" borderId="22" xfId="0" applyFont="1" applyFill="1" applyBorder="1" applyAlignment="1"/>
    <xf numFmtId="0" fontId="3" fillId="0" borderId="22" xfId="0" applyFont="1" applyFill="1" applyBorder="1" applyAlignment="1">
      <alignment horizontal="justify" vertical="center" wrapText="1"/>
    </xf>
    <xf numFmtId="0" fontId="3" fillId="0" borderId="22" xfId="0" applyFont="1" applyFill="1" applyBorder="1" applyAlignment="1">
      <alignment horizontal="left" vertical="top" wrapText="1"/>
    </xf>
    <xf numFmtId="0" fontId="1" fillId="0" borderId="40" xfId="46" applyFont="1" applyFill="1" applyBorder="1"/>
    <xf numFmtId="0" fontId="1" fillId="0" borderId="36" xfId="46" applyFont="1" applyFill="1" applyBorder="1"/>
    <xf numFmtId="2" fontId="3" fillId="0" borderId="15" xfId="0" applyNumberFormat="1" applyFont="1" applyFill="1" applyBorder="1" applyAlignment="1">
      <alignment horizontal="center" vertical="distributed"/>
    </xf>
    <xf numFmtId="2" fontId="3" fillId="0" borderId="15" xfId="0" applyNumberFormat="1" applyFont="1" applyFill="1" applyBorder="1" applyAlignment="1">
      <alignment horizontal="center" vertical="center" wrapText="1"/>
    </xf>
    <xf numFmtId="2" fontId="26" fillId="0" borderId="14" xfId="46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/>
    <xf numFmtId="2" fontId="1" fillId="0" borderId="13" xfId="0" applyNumberFormat="1" applyFont="1" applyFill="1" applyBorder="1"/>
    <xf numFmtId="2" fontId="2" fillId="0" borderId="15" xfId="0" applyNumberFormat="1" applyFont="1" applyFill="1" applyBorder="1" applyAlignment="1">
      <alignment horizontal="center" vertical="center"/>
    </xf>
    <xf numFmtId="164" fontId="3" fillId="0" borderId="22" xfId="46" applyNumberFormat="1" applyFont="1" applyFill="1" applyBorder="1" applyAlignment="1">
      <alignment vertical="center" wrapText="1"/>
    </xf>
    <xf numFmtId="164" fontId="3" fillId="0" borderId="23" xfId="46" applyNumberFormat="1" applyFont="1" applyFill="1" applyBorder="1" applyAlignment="1">
      <alignment vertical="center" wrapText="1"/>
    </xf>
    <xf numFmtId="164" fontId="3" fillId="0" borderId="14" xfId="46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left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/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/>
    <xf numFmtId="2" fontId="2" fillId="0" borderId="15" xfId="0" applyNumberFormat="1" applyFont="1" applyFill="1" applyBorder="1" applyAlignment="1">
      <alignment vertical="center"/>
    </xf>
    <xf numFmtId="2" fontId="2" fillId="0" borderId="19" xfId="0" applyNumberFormat="1" applyFont="1" applyFill="1" applyBorder="1"/>
    <xf numFmtId="2" fontId="2" fillId="0" borderId="17" xfId="0" applyNumberFormat="1" applyFont="1" applyFill="1" applyBorder="1"/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22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1" fillId="0" borderId="10" xfId="36" applyFont="1" applyFill="1" applyBorder="1" applyAlignment="1">
      <alignment horizontal="left" vertical="center" wrapText="1"/>
    </xf>
    <xf numFmtId="0" fontId="1" fillId="0" borderId="10" xfId="36" applyFont="1" applyFill="1" applyBorder="1" applyAlignment="1">
      <alignment horizontal="left" wrapText="1"/>
    </xf>
    <xf numFmtId="0" fontId="1" fillId="0" borderId="22" xfId="38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23" xfId="0" applyNumberFormat="1" applyFont="1" applyFill="1" applyBorder="1" applyAlignment="1">
      <alignment horizontal="left" vertical="center" wrapText="1"/>
    </xf>
    <xf numFmtId="2" fontId="3" fillId="0" borderId="23" xfId="46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vertical="top" wrapText="1"/>
    </xf>
    <xf numFmtId="0" fontId="3" fillId="0" borderId="23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 vertical="center"/>
    </xf>
    <xf numFmtId="0" fontId="1" fillId="0" borderId="23" xfId="46" applyFont="1" applyFill="1" applyBorder="1" applyAlignment="1">
      <alignment vertical="center"/>
    </xf>
    <xf numFmtId="2" fontId="3" fillId="0" borderId="23" xfId="46" applyNumberFormat="1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 vertical="center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/>
    </xf>
    <xf numFmtId="0" fontId="3" fillId="0" borderId="22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34" xfId="46" applyFont="1" applyFill="1" applyBorder="1" applyAlignment="1">
      <alignment horizontal="center"/>
    </xf>
    <xf numFmtId="0" fontId="27" fillId="0" borderId="0" xfId="0" applyFont="1" applyFill="1" applyAlignment="1">
      <alignment horizontal="left"/>
    </xf>
    <xf numFmtId="0" fontId="23" fillId="0" borderId="0" xfId="46" applyFont="1" applyFill="1" applyAlignment="1">
      <alignment horizontal="center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right"/>
    </xf>
    <xf numFmtId="0" fontId="23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>
      <alignment horizontal="right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>
      <alignment horizontal="left"/>
    </xf>
    <xf numFmtId="0" fontId="23" fillId="0" borderId="0" xfId="46" applyFont="1" applyFill="1" applyAlignment="1">
      <alignment horizontal="center" wrapText="1"/>
    </xf>
    <xf numFmtId="0" fontId="23" fillId="0" borderId="0" xfId="46" applyFont="1" applyFill="1" applyAlignment="1">
      <alignment horizontal="center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2" fontId="3" fillId="0" borderId="22" xfId="46" applyNumberFormat="1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3" fillId="0" borderId="21" xfId="46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right"/>
    </xf>
    <xf numFmtId="0" fontId="3" fillId="0" borderId="22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21" xfId="46" applyFont="1" applyFill="1" applyBorder="1" applyAlignment="1">
      <alignment horizontal="center"/>
    </xf>
    <xf numFmtId="0" fontId="3" fillId="0" borderId="34" xfId="46" applyFont="1" applyFill="1" applyBorder="1" applyAlignment="1">
      <alignment horizontal="center"/>
    </xf>
    <xf numFmtId="2" fontId="24" fillId="0" borderId="18" xfId="46" applyNumberFormat="1" applyFont="1" applyFill="1" applyBorder="1" applyAlignment="1">
      <alignment horizontal="right" vertical="top" wrapText="1"/>
    </xf>
    <xf numFmtId="0" fontId="3" fillId="0" borderId="24" xfId="46" applyFont="1" applyFill="1" applyBorder="1" applyAlignment="1">
      <alignment horizontal="center" vertical="center" wrapText="1"/>
    </xf>
    <xf numFmtId="0" fontId="3" fillId="0" borderId="11" xfId="46" applyFont="1" applyFill="1" applyBorder="1" applyAlignment="1">
      <alignment horizontal="center" vertical="center" wrapText="1"/>
    </xf>
    <xf numFmtId="0" fontId="3" fillId="0" borderId="25" xfId="46" applyFont="1" applyFill="1" applyBorder="1" applyAlignment="1">
      <alignment horizontal="center" vertical="center" wrapText="1"/>
    </xf>
    <xf numFmtId="0" fontId="3" fillId="0" borderId="15" xfId="46" applyFont="1" applyFill="1" applyBorder="1" applyAlignment="1">
      <alignment horizontal="center" vertical="center" wrapText="1"/>
    </xf>
    <xf numFmtId="0" fontId="3" fillId="0" borderId="31" xfId="46" applyFont="1" applyFill="1" applyBorder="1" applyAlignment="1">
      <alignment horizontal="center" vertical="center" wrapText="1"/>
    </xf>
    <xf numFmtId="0" fontId="3" fillId="0" borderId="32" xfId="46" applyFont="1" applyFill="1" applyBorder="1" applyAlignment="1">
      <alignment horizontal="center" vertical="center" wrapText="1"/>
    </xf>
    <xf numFmtId="0" fontId="3" fillId="0" borderId="26" xfId="46" applyFont="1" applyFill="1" applyBorder="1" applyAlignment="1">
      <alignment horizontal="center" vertical="center" wrapText="1"/>
    </xf>
    <xf numFmtId="0" fontId="3" fillId="0" borderId="27" xfId="46" applyFont="1" applyFill="1" applyBorder="1" applyAlignment="1">
      <alignment horizontal="center" vertical="top" wrapText="1"/>
    </xf>
    <xf numFmtId="0" fontId="3" fillId="0" borderId="26" xfId="46" applyFont="1" applyFill="1" applyBorder="1" applyAlignment="1">
      <alignment horizontal="center" vertical="top" wrapText="1"/>
    </xf>
    <xf numFmtId="0" fontId="3" fillId="0" borderId="33" xfId="46" applyFont="1" applyFill="1" applyBorder="1" applyAlignment="1">
      <alignment horizontal="center" vertical="top" wrapText="1"/>
    </xf>
    <xf numFmtId="0" fontId="3" fillId="0" borderId="21" xfId="46" applyFont="1" applyFill="1" applyBorder="1" applyAlignment="1">
      <alignment horizontal="center" vertical="top" wrapText="1"/>
    </xf>
    <xf numFmtId="0" fontId="3" fillId="0" borderId="23" xfId="46" applyFont="1" applyFill="1" applyBorder="1" applyAlignment="1">
      <alignment horizontal="center" vertical="top" wrapText="1"/>
    </xf>
    <xf numFmtId="0" fontId="3" fillId="0" borderId="14" xfId="46" applyFont="1" applyFill="1" applyBorder="1" applyAlignment="1">
      <alignment horizontal="center" vertical="top" wrapText="1"/>
    </xf>
    <xf numFmtId="0" fontId="3" fillId="0" borderId="22" xfId="46" applyFont="1" applyFill="1" applyBorder="1" applyAlignment="1">
      <alignment horizontal="center" vertical="top" wrapText="1"/>
    </xf>
    <xf numFmtId="0" fontId="3" fillId="0" borderId="10" xfId="46" applyFont="1" applyFill="1" applyBorder="1" applyAlignment="1">
      <alignment horizontal="center" vertical="top" wrapText="1"/>
    </xf>
    <xf numFmtId="0" fontId="3" fillId="0" borderId="10" xfId="46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15" xfId="0" applyFont="1" applyFill="1" applyBorder="1"/>
    <xf numFmtId="0" fontId="3" fillId="0" borderId="1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4" fillId="0" borderId="0" xfId="0" applyFont="1" applyFill="1" applyAlignment="1">
      <alignment horizontal="right" vertical="center" wrapText="1"/>
    </xf>
    <xf numFmtId="2" fontId="24" fillId="0" borderId="18" xfId="0" applyNumberFormat="1" applyFont="1" applyFill="1" applyBorder="1" applyAlignment="1">
      <alignment horizontal="center" vertical="top" wrapText="1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65" fontId="3" fillId="0" borderId="18" xfId="0" applyNumberFormat="1" applyFont="1" applyFill="1" applyBorder="1" applyAlignment="1">
      <alignment horizontal="center"/>
    </xf>
    <xf numFmtId="165" fontId="3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7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23" fillId="24" borderId="0" xfId="0" applyFont="1" applyFill="1" applyBorder="1" applyAlignment="1">
      <alignment horizontal="center" wrapText="1"/>
    </xf>
    <xf numFmtId="0" fontId="23" fillId="24" borderId="0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right" vertical="center" wrapText="1"/>
    </xf>
    <xf numFmtId="0" fontId="24" fillId="24" borderId="0" xfId="0" applyFont="1" applyFill="1" applyBorder="1" applyAlignment="1">
      <alignment horizontal="right"/>
    </xf>
    <xf numFmtId="2" fontId="24" fillId="24" borderId="0" xfId="0" applyNumberFormat="1" applyFont="1" applyFill="1" applyBorder="1" applyAlignment="1">
      <alignment horizontal="center" vertical="top" wrapText="1"/>
    </xf>
    <xf numFmtId="0" fontId="33" fillId="24" borderId="0" xfId="0" applyFont="1" applyFill="1" applyBorder="1" applyAlignment="1">
      <alignment horizontal="center"/>
    </xf>
    <xf numFmtId="165" fontId="35" fillId="24" borderId="0" xfId="0" applyNumberFormat="1" applyFont="1" applyFill="1" applyBorder="1" applyAlignment="1">
      <alignment horizontal="center"/>
    </xf>
    <xf numFmtId="0" fontId="3" fillId="24" borderId="0" xfId="0" applyFont="1" applyFill="1" applyBorder="1" applyAlignment="1" applyProtection="1">
      <alignment horizontal="center" vertical="center" wrapText="1"/>
      <protection locked="0"/>
    </xf>
    <xf numFmtId="165" fontId="3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center" vertical="center" wrapText="1"/>
      <protection locked="0"/>
    </xf>
  </cellXfs>
  <cellStyles count="48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 3 2" xfId="46"/>
    <cellStyle name="Обычный 4" xfId="45"/>
    <cellStyle name="Обычный_Инвестиции Сети Сбыты ЭСО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Финансовый 2" xfId="47"/>
    <cellStyle name="Хороший" xfId="44" builtinId="26" customBuiltin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55;&#1056;\&#1041;&#1072;&#1079;&#1099;%20&#1054;&#1055;&#1056;\&#1059;&#1050;&#1057;%20&#1053;&#1057;%201%20&#1082;&#1074;&#1072;&#1088;&#1090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по закрытым объектам"/>
    </sheetNames>
    <sheetDataSet>
      <sheetData sheetId="0">
        <row r="1">
          <cell r="H1" t="str">
            <v>наименование объекта по договору</v>
          </cell>
          <cell r="I1" t="str">
            <v>Сумма по договору подряда, без НДС, руб</v>
          </cell>
          <cell r="J1">
            <v>0</v>
          </cell>
          <cell r="K1">
            <v>0</v>
          </cell>
          <cell r="M1" t="str">
            <v>Итого с НДС, руб.</v>
          </cell>
          <cell r="O1" t="str">
            <v>ВЛ-6/10</v>
          </cell>
          <cell r="Q1" t="str">
            <v>КЛ -6/10</v>
          </cell>
          <cell r="W1" t="str">
            <v>КЛ-0,4</v>
          </cell>
          <cell r="Y1" t="str">
            <v>ВЛ-0,4</v>
          </cell>
          <cell r="AG1" t="str">
            <v>Объем финансирования,  Руб (без НДС)</v>
          </cell>
        </row>
        <row r="2">
          <cell r="H2">
            <v>0</v>
          </cell>
          <cell r="I2" t="str">
            <v>ПИР</v>
          </cell>
          <cell r="J2" t="str">
            <v>СМР</v>
          </cell>
          <cell r="K2" t="str">
            <v>Прочие (ТУ, АПЗ)</v>
          </cell>
          <cell r="M2">
            <v>0</v>
          </cell>
          <cell r="O2">
            <v>0</v>
          </cell>
          <cell r="Q2">
            <v>0</v>
          </cell>
          <cell r="W2">
            <v>0</v>
          </cell>
          <cell r="Y2">
            <v>0</v>
          </cell>
          <cell r="AG2">
            <v>0</v>
          </cell>
        </row>
        <row r="3">
          <cell r="H3">
            <v>8</v>
          </cell>
          <cell r="I3">
            <v>9</v>
          </cell>
          <cell r="J3">
            <v>10</v>
          </cell>
          <cell r="K3">
            <v>11</v>
          </cell>
          <cell r="M3">
            <v>13</v>
          </cell>
          <cell r="O3">
            <v>15</v>
          </cell>
          <cell r="Q3">
            <v>17</v>
          </cell>
          <cell r="W3">
            <v>23</v>
          </cell>
          <cell r="Y3">
            <v>25</v>
          </cell>
          <cell r="AG3">
            <v>33</v>
          </cell>
        </row>
        <row r="4">
          <cell r="AG4" t="str">
            <v>ФУ</v>
          </cell>
        </row>
        <row r="6">
          <cell r="H6" t="str">
            <v>"Строительство ВЛ-0,4 кВ от КТП СМ 222/400 кВА" Самарская область,  Волжский район, п.г.т. Смышляевка, ул. Куйбышева , 55Б</v>
          </cell>
          <cell r="I6">
            <v>219060</v>
          </cell>
          <cell r="J6">
            <v>1102732</v>
          </cell>
          <cell r="K6">
            <v>0</v>
          </cell>
          <cell r="M6">
            <v>1559714.5599999998</v>
          </cell>
          <cell r="O6">
            <v>0</v>
          </cell>
          <cell r="Q6">
            <v>0</v>
          </cell>
          <cell r="W6">
            <v>0</v>
          </cell>
          <cell r="Y6">
            <v>0.63</v>
          </cell>
          <cell r="AG6">
            <v>0</v>
          </cell>
        </row>
        <row r="7">
          <cell r="H7" t="str">
            <v>"Строительство ВЛ-0,4 кВ от опоры 11 КТП 601/400 кВА"  , Волжский р-н, п. Стройкерамика, СТ "Средняя Падовка", уч. 162</v>
          </cell>
          <cell r="I7">
            <v>69200</v>
          </cell>
          <cell r="J7">
            <v>345026</v>
          </cell>
          <cell r="K7">
            <v>0</v>
          </cell>
          <cell r="M7">
            <v>488786.68</v>
          </cell>
          <cell r="O7">
            <v>0</v>
          </cell>
          <cell r="Q7">
            <v>0</v>
          </cell>
          <cell r="W7">
            <v>0</v>
          </cell>
          <cell r="Y7">
            <v>0.63</v>
          </cell>
          <cell r="AG7">
            <v>414226</v>
          </cell>
        </row>
        <row r="8">
          <cell r="H8" t="str">
            <v>«Строительство ВЛ-0,4кВ от
 ТП 171/2х630кВА»  , г. Кинель, ул. 3-я Юго-западная, уч. 16, 21, ул. 4-я Юго-западная, уч. 8, 10, 20, ул. 5-я Юго-западная, уч. 3, 4, 5, 10, 11</v>
          </cell>
          <cell r="I8">
            <v>258808</v>
          </cell>
          <cell r="J8">
            <v>1360550</v>
          </cell>
          <cell r="K8">
            <v>0</v>
          </cell>
          <cell r="M8">
            <v>1910842.44</v>
          </cell>
          <cell r="O8">
            <v>0</v>
          </cell>
          <cell r="Q8">
            <v>0</v>
          </cell>
          <cell r="W8">
            <v>0</v>
          </cell>
          <cell r="Y8">
            <v>0.15</v>
          </cell>
          <cell r="AG8">
            <v>0</v>
          </cell>
        </row>
        <row r="9">
          <cell r="H9" t="str">
            <v>"Строительство ВЛ-0,4кВ от опоры 200/7 КТП 83/250кВА"  , г. Кинель, мкр. Лебедь, ул. Дворцовая, 18</v>
          </cell>
          <cell r="I9">
            <v>26050</v>
          </cell>
          <cell r="J9">
            <v>131299</v>
          </cell>
          <cell r="K9">
            <v>0</v>
          </cell>
          <cell r="M9">
            <v>185671.81999999998</v>
          </cell>
          <cell r="O9">
            <v>0</v>
          </cell>
          <cell r="Q9">
            <v>0</v>
          </cell>
          <cell r="W9">
            <v>0</v>
          </cell>
          <cell r="Y9">
            <v>0.82</v>
          </cell>
          <cell r="AG9">
            <v>157349.00000000003</v>
          </cell>
        </row>
        <row r="10">
          <cell r="H10" t="str">
            <v>"Строительство ВЛ-0,4 кВ от ТП 175/250 кВА"   ,  г. Кинель, ул. Планерная, уч. 6</v>
          </cell>
          <cell r="I10">
            <v>131854</v>
          </cell>
          <cell r="J10">
            <v>661117</v>
          </cell>
          <cell r="K10">
            <v>0</v>
          </cell>
          <cell r="M10">
            <v>935705.77999999991</v>
          </cell>
          <cell r="O10">
            <v>0</v>
          </cell>
          <cell r="Q10">
            <v>0</v>
          </cell>
          <cell r="W10">
            <v>0</v>
          </cell>
          <cell r="Y10">
            <v>0.06</v>
          </cell>
          <cell r="AG10">
            <v>0</v>
          </cell>
        </row>
        <row r="11">
          <cell r="H11" t="str">
            <v>«Строительство ВЛ-0,4кВ от опоры 100/7 КТП 81/250кВА»  , г. Кинель, в р-не склада коры завода Кинельский, уч. 28</v>
          </cell>
          <cell r="I11">
            <v>90647</v>
          </cell>
          <cell r="J11">
            <v>451069</v>
          </cell>
          <cell r="K11">
            <v>0</v>
          </cell>
          <cell r="M11">
            <v>639224.88</v>
          </cell>
          <cell r="O11">
            <v>0</v>
          </cell>
          <cell r="Q11">
            <v>0</v>
          </cell>
          <cell r="W11">
            <v>0</v>
          </cell>
          <cell r="Y11">
            <v>0.41</v>
          </cell>
          <cell r="AG11">
            <v>541716</v>
          </cell>
        </row>
        <row r="12">
          <cell r="H12" t="str">
            <v>«Строительство ВЛ-0,4кВ от опор 201/13, 203/8 ТП 133/250кВА»  , г. Кинель (Студенцы), пер. Школьный, 16а, 18</v>
          </cell>
          <cell r="I12">
            <v>30124</v>
          </cell>
          <cell r="J12">
            <v>152823</v>
          </cell>
          <cell r="K12">
            <v>0</v>
          </cell>
          <cell r="M12">
            <v>215877.46</v>
          </cell>
          <cell r="O12">
            <v>0</v>
          </cell>
          <cell r="Q12">
            <v>0</v>
          </cell>
          <cell r="W12">
            <v>0</v>
          </cell>
          <cell r="Y12">
            <v>0.21</v>
          </cell>
          <cell r="AG12">
            <v>182947</v>
          </cell>
        </row>
        <row r="13">
          <cell r="H13" t="str">
            <v>"Строительство ВЛ-0,4кВ от опоры № 101/10 КТП 181/250кВА" Самарская облсть, г.Кинель (Горный),     СДТ "Вагонник", уч. 68, 141, к/н 63:03:0210002:550</v>
          </cell>
          <cell r="I13">
            <v>75718</v>
          </cell>
          <cell r="J13">
            <v>377816</v>
          </cell>
          <cell r="K13">
            <v>0</v>
          </cell>
          <cell r="M13">
            <v>535170.12</v>
          </cell>
          <cell r="O13">
            <v>0</v>
          </cell>
          <cell r="Q13">
            <v>0</v>
          </cell>
          <cell r="W13">
            <v>0</v>
          </cell>
          <cell r="Y13">
            <v>0.06</v>
          </cell>
          <cell r="AG13">
            <v>453534.00000000006</v>
          </cell>
        </row>
        <row r="14">
          <cell r="H14" t="str">
            <v>"Строительство ВЛ-0,4кВ 
от от опоры 4/3, 9, 100/7 ТП 62/250кВА"  , г. Кинель (Елшняги), СДТ "Вагонное депо" ст. Кинель, массив 1, уч. 139, ул. Раздольная, СДТ "Локомотивное депо", к/н 63:03:0206001:912, СДТ Хлебозавода, уч. 60, 71</v>
          </cell>
          <cell r="I14">
            <v>144087</v>
          </cell>
          <cell r="J14">
            <v>722729</v>
          </cell>
          <cell r="K14">
            <v>0</v>
          </cell>
          <cell r="M14">
            <v>1022842.8799999999</v>
          </cell>
          <cell r="O14">
            <v>0</v>
          </cell>
          <cell r="Q14">
            <v>0</v>
          </cell>
          <cell r="W14">
            <v>0</v>
          </cell>
          <cell r="Y14">
            <v>0.21</v>
          </cell>
          <cell r="AG14">
            <v>0</v>
          </cell>
        </row>
        <row r="15">
          <cell r="H15" t="str">
            <v>"Строительство ВЛ-0,4кВ
 от опоры 300/7, 400/12, 4/9/4 ТП 180/160кВА"   , г. Кинель (Лебедь), ул. Железнодорожная, 27Б, СДТ ст. Кинель, 10, 10, 11, 12, 23, 33, 35, 68</v>
          </cell>
          <cell r="I15">
            <v>166879</v>
          </cell>
          <cell r="J15">
            <v>835276</v>
          </cell>
          <cell r="K15">
            <v>0</v>
          </cell>
          <cell r="M15">
            <v>1182542.8999999999</v>
          </cell>
          <cell r="O15">
            <v>0</v>
          </cell>
          <cell r="Q15">
            <v>0</v>
          </cell>
          <cell r="W15">
            <v>0</v>
          </cell>
          <cell r="Y15">
            <v>0.48</v>
          </cell>
          <cell r="AG15">
            <v>0</v>
          </cell>
        </row>
        <row r="16">
          <cell r="H16" t="str">
            <v>"Строительство ВЛ-0,4кВ 
от опоры 101/11 ТП 43/100кВА"  , г. Кинель (Лебедь), СДТ "Водоканал", линия 1, уч. 31</v>
          </cell>
          <cell r="I16">
            <v>66457</v>
          </cell>
          <cell r="J16">
            <v>331273</v>
          </cell>
          <cell r="K16">
            <v>0</v>
          </cell>
          <cell r="M16">
            <v>469321.39999999997</v>
          </cell>
          <cell r="O16">
            <v>0</v>
          </cell>
          <cell r="Q16">
            <v>0</v>
          </cell>
          <cell r="W16">
            <v>0</v>
          </cell>
          <cell r="Y16">
            <v>0.62</v>
          </cell>
          <cell r="AG16">
            <v>397730</v>
          </cell>
        </row>
        <row r="17">
          <cell r="H17" t="str">
            <v>Строительство ВЛ-0,4кВ от опор 300/3, 401/3 КТП 147/2х250кВА»  , г. Кинель, п. СХИ, р-н Поволжский МИС, уч. 36, 33, к/н 63:03:0301004:576</v>
          </cell>
          <cell r="I17">
            <v>86292</v>
          </cell>
          <cell r="J17">
            <v>435100</v>
          </cell>
          <cell r="K17">
            <v>0</v>
          </cell>
          <cell r="M17">
            <v>615242.55999999994</v>
          </cell>
          <cell r="O17">
            <v>0</v>
          </cell>
          <cell r="Q17">
            <v>0</v>
          </cell>
          <cell r="W17">
            <v>0</v>
          </cell>
          <cell r="Y17">
            <v>0.16</v>
          </cell>
          <cell r="AG17">
            <v>521392.00000000017</v>
          </cell>
        </row>
        <row r="18">
          <cell r="H18" t="str">
            <v>"Строительство ВЛ-0,4кВ от опоры 100/1 ЗТП 11/320кВА"  ,  г. Кинель, мкр. Горный,  СДТ Вагонное депо, уч. 35,  к/н 63:03:0210003:533</v>
          </cell>
          <cell r="I18">
            <v>38290</v>
          </cell>
          <cell r="J18">
            <v>191414</v>
          </cell>
          <cell r="K18">
            <v>0</v>
          </cell>
          <cell r="M18">
            <v>271050.71999999997</v>
          </cell>
          <cell r="O18">
            <v>0</v>
          </cell>
          <cell r="Q18">
            <v>0</v>
          </cell>
          <cell r="W18">
            <v>0</v>
          </cell>
          <cell r="Y18">
            <v>0.35</v>
          </cell>
          <cell r="AG18">
            <v>229703.99999999997</v>
          </cell>
        </row>
        <row r="19">
          <cell r="H19" t="str">
            <v>"Строительство ВЛ-0,4кВ от опоры 300/14 КТП 89/160кВА"  , г. Кинель (Лебедь), ул. Железнодорожная, 64Б</v>
          </cell>
          <cell r="I19">
            <v>90436</v>
          </cell>
          <cell r="J19">
            <v>452891</v>
          </cell>
          <cell r="K19">
            <v>0</v>
          </cell>
          <cell r="M19">
            <v>641125.86</v>
          </cell>
          <cell r="O19">
            <v>0</v>
          </cell>
          <cell r="Q19">
            <v>0</v>
          </cell>
          <cell r="W19">
            <v>0</v>
          </cell>
          <cell r="Y19">
            <v>0.09</v>
          </cell>
          <cell r="AG19">
            <v>0</v>
          </cell>
        </row>
        <row r="20">
          <cell r="H20" t="str">
            <v>"Строительство ВЛ-0,4кВ от
 опоры 100/13 ТП 11/320кВА"  , г. Кинель (Горный), СДТ ПМК-2, 1-я линия, уч. 44</v>
          </cell>
          <cell r="I20">
            <v>96814</v>
          </cell>
          <cell r="J20">
            <v>483221</v>
          </cell>
          <cell r="K20">
            <v>0</v>
          </cell>
          <cell r="M20">
            <v>684441.29999999993</v>
          </cell>
          <cell r="O20">
            <v>0</v>
          </cell>
          <cell r="Q20">
            <v>0</v>
          </cell>
          <cell r="W20">
            <v>0</v>
          </cell>
          <cell r="Y20">
            <v>0.33</v>
          </cell>
          <cell r="AG20">
            <v>0</v>
          </cell>
        </row>
        <row r="21">
          <cell r="H21" t="str">
            <v>"Строительство ВЛ-0,4кВ от опоры 100/3 ТП 72/100кВА"  , г. Кинель (Горный), СДТ "Искра", уч. 104</v>
          </cell>
          <cell r="I21">
            <v>71872</v>
          </cell>
          <cell r="J21">
            <v>358384</v>
          </cell>
          <cell r="K21">
            <v>0</v>
          </cell>
          <cell r="M21">
            <v>507702.07999999996</v>
          </cell>
          <cell r="O21">
            <v>0</v>
          </cell>
          <cell r="Q21">
            <v>0</v>
          </cell>
          <cell r="W21">
            <v>0</v>
          </cell>
          <cell r="Y21">
            <v>0.22</v>
          </cell>
          <cell r="AG21">
            <v>430256.00000000006</v>
          </cell>
        </row>
        <row r="22">
          <cell r="H22" t="str">
            <v>"Строительство ВЛ-0,4кВ от опоры 400/16 КТП 147/2х250кВА"  , г. Кинель, массив Советы, СДТ "Самарская ГСС", уч. 165</v>
          </cell>
          <cell r="I22">
            <v>44188</v>
          </cell>
          <cell r="J22">
            <v>220738</v>
          </cell>
          <cell r="K22">
            <v>0</v>
          </cell>
          <cell r="M22">
            <v>312612.68</v>
          </cell>
          <cell r="O22">
            <v>0</v>
          </cell>
          <cell r="Q22">
            <v>0</v>
          </cell>
          <cell r="W22">
            <v>0</v>
          </cell>
          <cell r="Y22">
            <v>0.25</v>
          </cell>
          <cell r="AG22">
            <v>264926</v>
          </cell>
        </row>
        <row r="23">
          <cell r="H23" t="str">
            <v>"Строительство ВЛ-0,4кВ от опор 5/15, 201, 301 ТП 61/250кВА"  , г. Кинель (Елшняги), ул. Луганская, 11, СТД "Локомативное депо", линия 1, уч. 17, линия 4, уч. 7, 10, 12, 13, 14, 26, 29,  к/н 63:03:020502:0008(0),   к/н 63:03:0203008:507</v>
          </cell>
          <cell r="I23">
            <v>275217</v>
          </cell>
          <cell r="J23">
            <v>1628994</v>
          </cell>
          <cell r="K23">
            <v>0</v>
          </cell>
          <cell r="M23">
            <v>2246968.98</v>
          </cell>
          <cell r="O23">
            <v>0</v>
          </cell>
          <cell r="Q23">
            <v>0</v>
          </cell>
          <cell r="W23">
            <v>0</v>
          </cell>
          <cell r="Y23">
            <v>0.18</v>
          </cell>
          <cell r="AG23">
            <v>0</v>
          </cell>
        </row>
        <row r="24">
          <cell r="H24" t="str">
            <v>"Строительство ВЛ-0,4кВ от опоры 200/1 КТП 83/250кВА"  , г. Кинель (Лебедь), СДТ Хлебозавода, линия 2, уч. 15, 17</v>
          </cell>
          <cell r="I24">
            <v>55371</v>
          </cell>
          <cell r="J24">
            <v>279651</v>
          </cell>
          <cell r="K24">
            <v>0</v>
          </cell>
          <cell r="M24">
            <v>395325.95999999996</v>
          </cell>
          <cell r="O24">
            <v>0</v>
          </cell>
          <cell r="Q24">
            <v>0</v>
          </cell>
          <cell r="W24">
            <v>0</v>
          </cell>
          <cell r="Y24">
            <v>1.23</v>
          </cell>
          <cell r="AG24">
            <v>335022.00000000006</v>
          </cell>
        </row>
        <row r="25">
          <cell r="H25" t="str">
            <v>"Строительство ВЛ-0,4кВ 
от опоры 100/12 КТП Л2502/320кВА"  , Волжский р-н,   п. Новоберезовский, уч. 31</v>
          </cell>
          <cell r="I25">
            <v>45345</v>
          </cell>
          <cell r="J25">
            <v>227315</v>
          </cell>
          <cell r="K25">
            <v>0</v>
          </cell>
          <cell r="M25">
            <v>321738.8</v>
          </cell>
          <cell r="O25">
            <v>0</v>
          </cell>
          <cell r="Q25">
            <v>0</v>
          </cell>
          <cell r="W25">
            <v>0</v>
          </cell>
          <cell r="Y25">
            <v>0.16</v>
          </cell>
          <cell r="AG25">
            <v>272659.99999999994</v>
          </cell>
        </row>
        <row r="26">
          <cell r="H26" t="str">
            <v>«Строительство ВЛ-0,4кВ от
 КТП 56/400кВА»  , Нефтегорский р-н, г. Нефтегорск, ул. Промышленности, 8Д</v>
          </cell>
          <cell r="I26">
            <v>92231</v>
          </cell>
          <cell r="J26">
            <v>463203</v>
          </cell>
          <cell r="K26">
            <v>0</v>
          </cell>
          <cell r="M26">
            <v>655412.12</v>
          </cell>
          <cell r="O26">
            <v>0</v>
          </cell>
          <cell r="Q26">
            <v>0</v>
          </cell>
          <cell r="W26">
            <v>0</v>
          </cell>
          <cell r="Y26">
            <v>7.0000000000000007E-2</v>
          </cell>
          <cell r="AG26">
            <v>0</v>
          </cell>
        </row>
        <row r="27">
          <cell r="H27" t="str">
            <v>«Строительство ВЛ-0,4кВ от ТП 10/400кВА»  , Нефтегорский р-н, г. Нефтегорск, ул. Беговая, стр. 6, 8</v>
          </cell>
          <cell r="I27">
            <v>124044</v>
          </cell>
          <cell r="J27">
            <v>623431</v>
          </cell>
          <cell r="K27">
            <v>0</v>
          </cell>
          <cell r="M27">
            <v>882020.5</v>
          </cell>
          <cell r="O27">
            <v>0</v>
          </cell>
          <cell r="Q27">
            <v>0</v>
          </cell>
          <cell r="W27">
            <v>0</v>
          </cell>
          <cell r="Y27">
            <v>0.18</v>
          </cell>
          <cell r="AG27">
            <v>0</v>
          </cell>
        </row>
        <row r="28">
          <cell r="H28" t="str">
            <v>«Строительство ВЛ-0,4кВ от опоры 402/10 КТП ОС 2703/400кВА»  , Безенчукский  р-н, п.г.т. Безенчук, ул. Ф.Разина, к/н 63:12:1403044:143</v>
          </cell>
          <cell r="I28">
            <v>73007</v>
          </cell>
          <cell r="J28">
            <v>366326</v>
          </cell>
          <cell r="K28">
            <v>0</v>
          </cell>
          <cell r="M28">
            <v>518412.93999999994</v>
          </cell>
          <cell r="O28">
            <v>0</v>
          </cell>
          <cell r="Q28">
            <v>0</v>
          </cell>
          <cell r="W28">
            <v>0</v>
          </cell>
          <cell r="Y28">
            <v>0.43</v>
          </cell>
          <cell r="AG28">
            <v>439333.00000000006</v>
          </cell>
        </row>
        <row r="29">
          <cell r="H29" t="str">
            <v>«Строительство ВЛ-0,4кВ 
от КТП ПЕР 805/250кВА»  , Безенчукский  р-н, п.г.т. Безенчук, ул. Чапаева, 2К, к/н 63:12:1403039:31</v>
          </cell>
          <cell r="I29">
            <v>90002</v>
          </cell>
          <cell r="J29">
            <v>453898</v>
          </cell>
          <cell r="K29">
            <v>0</v>
          </cell>
          <cell r="M29">
            <v>641802</v>
          </cell>
          <cell r="O29">
            <v>0</v>
          </cell>
          <cell r="Q29">
            <v>0</v>
          </cell>
          <cell r="W29">
            <v>0</v>
          </cell>
          <cell r="Y29">
            <v>0.24</v>
          </cell>
          <cell r="AG29">
            <v>543900.00000000012</v>
          </cell>
        </row>
        <row r="30">
          <cell r="H30" t="str">
            <v xml:space="preserve">«Строительство ВЛ-0,4кВ 
от ЗТП ЗАП 1420/100кВА»  ,  Безенчукский р-н, п.г.т. Безенчук, ул. Кольцова, </v>
          </cell>
          <cell r="I30">
            <v>110981</v>
          </cell>
          <cell r="J30">
            <v>555683</v>
          </cell>
          <cell r="K30">
            <v>0</v>
          </cell>
          <cell r="M30">
            <v>786663.5199999999</v>
          </cell>
          <cell r="O30">
            <v>0</v>
          </cell>
          <cell r="Q30">
            <v>0</v>
          </cell>
          <cell r="W30">
            <v>0</v>
          </cell>
          <cell r="Y30">
            <v>0.26</v>
          </cell>
          <cell r="AG30">
            <v>0</v>
          </cell>
        </row>
        <row r="31">
          <cell r="H31" t="str">
            <v>«Строительство ВЛ-0,4кВ
 от опоры 103/8 ЗТП 34/400кВА»  , г. Новокуйбышевск, кв.23А, уч.11</v>
          </cell>
          <cell r="I31">
            <v>11266</v>
          </cell>
          <cell r="J31">
            <v>57736</v>
          </cell>
          <cell r="K31">
            <v>0</v>
          </cell>
          <cell r="M31">
            <v>81422.36</v>
          </cell>
          <cell r="O31">
            <v>0</v>
          </cell>
          <cell r="Q31">
            <v>0</v>
          </cell>
          <cell r="W31">
            <v>0</v>
          </cell>
          <cell r="Y31">
            <v>0.25</v>
          </cell>
          <cell r="AG31">
            <v>69002</v>
          </cell>
        </row>
        <row r="32">
          <cell r="H32" t="str">
            <v>«Строительство ВЛ-0,4 кВ от опоры 300/7 КТП 1608/100кВА»  , г.Новокуйбышевск, п. Шмидта, уч. 61</v>
          </cell>
          <cell r="I32">
            <v>62408</v>
          </cell>
          <cell r="J32">
            <v>313029</v>
          </cell>
          <cell r="K32">
            <v>0</v>
          </cell>
          <cell r="M32">
            <v>443015.66</v>
          </cell>
          <cell r="O32">
            <v>0</v>
          </cell>
          <cell r="Q32">
            <v>0</v>
          </cell>
          <cell r="W32">
            <v>0</v>
          </cell>
          <cell r="Y32">
            <v>0.03</v>
          </cell>
          <cell r="AG32">
            <v>375437</v>
          </cell>
        </row>
        <row r="33">
          <cell r="H33" t="str">
            <v>«Строительство ВЛ-0,4кВ от опоры 107/7  КТП 34/400кВА»  , г.Новокуйбышевск, ул. Минская, уч.51А</v>
          </cell>
          <cell r="I33">
            <v>19509</v>
          </cell>
          <cell r="J33">
            <v>98979</v>
          </cell>
          <cell r="K33">
            <v>0</v>
          </cell>
          <cell r="M33">
            <v>139815.84</v>
          </cell>
          <cell r="O33">
            <v>0</v>
          </cell>
          <cell r="Q33">
            <v>0</v>
          </cell>
          <cell r="W33">
            <v>0</v>
          </cell>
          <cell r="Y33">
            <v>0.24</v>
          </cell>
          <cell r="AG33">
            <v>118488.00000000001</v>
          </cell>
        </row>
        <row r="34">
          <cell r="H34" t="str">
            <v>«Строительство ВЛ-0,4кВ от опоры 200/1 КТП 95/400кВА»  , г. Новокуйбышевск,                                                           СТД "Железнодорожник"                                                          массив 36, уч. 84</v>
          </cell>
          <cell r="I34">
            <v>40425</v>
          </cell>
          <cell r="J34">
            <v>205241</v>
          </cell>
          <cell r="K34">
            <v>0</v>
          </cell>
          <cell r="M34">
            <v>289885.88</v>
          </cell>
          <cell r="O34">
            <v>0</v>
          </cell>
          <cell r="Q34">
            <v>0</v>
          </cell>
          <cell r="W34">
            <v>0</v>
          </cell>
          <cell r="Y34">
            <v>0.06</v>
          </cell>
          <cell r="AG34">
            <v>245666</v>
          </cell>
        </row>
        <row r="35">
          <cell r="H35" t="str">
            <v>«Строительство КЛ-0,4кВ
 от ЗТП СОЛ 201/2х400кВА»  , г.о. Отрадный, ул. Первомайская, 40</v>
          </cell>
          <cell r="I35">
            <v>50248</v>
          </cell>
          <cell r="J35">
            <v>252104</v>
          </cell>
          <cell r="K35">
            <v>0</v>
          </cell>
          <cell r="M35">
            <v>356775.36</v>
          </cell>
          <cell r="O35">
            <v>0</v>
          </cell>
          <cell r="Q35">
            <v>0</v>
          </cell>
          <cell r="W35">
            <v>0</v>
          </cell>
          <cell r="Y35">
            <v>0.1</v>
          </cell>
          <cell r="AG35">
            <v>302352</v>
          </cell>
        </row>
        <row r="36">
          <cell r="H36" t="str">
            <v>«Строительство ВЛ-0,4кВ от ЗТП 312/250кВА»  , Приволжский р-н, с.Приволжье, ул.Космонавтов,                                         к/н 63:30:0601008:289</v>
          </cell>
          <cell r="I36">
            <v>30072</v>
          </cell>
          <cell r="J36">
            <v>152043</v>
          </cell>
          <cell r="K36">
            <v>0</v>
          </cell>
          <cell r="M36">
            <v>214895.69999999998</v>
          </cell>
          <cell r="O36">
            <v>0</v>
          </cell>
          <cell r="Q36">
            <v>0</v>
          </cell>
          <cell r="W36">
            <v>0</v>
          </cell>
          <cell r="Y36">
            <v>0.06</v>
          </cell>
          <cell r="AG36">
            <v>182115.00000000003</v>
          </cell>
        </row>
        <row r="37">
          <cell r="H37" t="str">
            <v>«Строительство ВЛ-0,4кВ 
от КТП ЦАР 1008/630кВА»  , Красноярский р-н, с.Малая Царевщина, ул.Шоссейная, 49А</v>
          </cell>
          <cell r="I37">
            <v>63819</v>
          </cell>
          <cell r="J37">
            <v>322467</v>
          </cell>
          <cell r="K37">
            <v>0</v>
          </cell>
          <cell r="M37">
            <v>455817.48</v>
          </cell>
          <cell r="O37">
            <v>0</v>
          </cell>
          <cell r="Q37">
            <v>0</v>
          </cell>
          <cell r="W37">
            <v>0</v>
          </cell>
          <cell r="Y37">
            <v>0.06</v>
          </cell>
          <cell r="AG37">
            <v>386286</v>
          </cell>
        </row>
        <row r="38">
          <cell r="H38" t="str">
            <v>Строительство ВЛ-0,4кВ от  опоры 100/5 КТП КЛВ 1415/250кВА  ,  Клявлинский район, ст. Клявлино, ул. Ворошилова, 11</v>
          </cell>
          <cell r="I38">
            <v>28164</v>
          </cell>
          <cell r="J38">
            <v>141058</v>
          </cell>
          <cell r="K38">
            <v>0</v>
          </cell>
          <cell r="M38">
            <v>199681.96</v>
          </cell>
          <cell r="O38">
            <v>0</v>
          </cell>
          <cell r="Q38">
            <v>0</v>
          </cell>
          <cell r="W38">
            <v>0</v>
          </cell>
          <cell r="Y38">
            <v>0.21</v>
          </cell>
          <cell r="AG38">
            <v>169222</v>
          </cell>
        </row>
        <row r="39">
          <cell r="H39" t="str">
            <v xml:space="preserve">"Строительство ВЛ-0,4кВ от КТП КЛВ 1018/160кВА"
   , Клявлинский район, с. Старые Сосны, ул. Центральная, 4А, 10А, 18А </v>
          </cell>
          <cell r="I39">
            <v>138215</v>
          </cell>
          <cell r="J39">
            <v>691420</v>
          </cell>
          <cell r="K39">
            <v>0</v>
          </cell>
          <cell r="M39">
            <v>978969.29999999993</v>
          </cell>
          <cell r="O39">
            <v>0</v>
          </cell>
          <cell r="Q39">
            <v>0</v>
          </cell>
          <cell r="W39">
            <v>0</v>
          </cell>
          <cell r="Y39">
            <v>0.04</v>
          </cell>
          <cell r="AG39">
            <v>829635.00000000012</v>
          </cell>
        </row>
        <row r="40">
          <cell r="H40" t="str">
            <v>"Строительство ВЛ-0,4кВ от
 опоры 100/8 КТП Л 2513/630кВА"  , Волжский р-н,  с. Лопатино, ул. Юбилейная, 132</v>
          </cell>
          <cell r="I40">
            <v>47618</v>
          </cell>
          <cell r="J40">
            <v>246353</v>
          </cell>
          <cell r="K40">
            <v>0</v>
          </cell>
          <cell r="M40">
            <v>346885.77999999997</v>
          </cell>
          <cell r="O40">
            <v>0</v>
          </cell>
          <cell r="Q40">
            <v>0</v>
          </cell>
          <cell r="W40">
            <v>0</v>
          </cell>
          <cell r="Y40">
            <v>0.12</v>
          </cell>
          <cell r="AG40">
            <v>0</v>
          </cell>
        </row>
        <row r="41">
          <cell r="H41" t="str">
            <v>«Строительство ВЛ-0,4кВ от 
опоры 103/3 КТП 605/250кВА»  , Большечерниговский р-н,                                         с. Августовка, ул. Ново-Садовая, 5</v>
          </cell>
          <cell r="I41">
            <v>24671</v>
          </cell>
          <cell r="J41">
            <v>132389</v>
          </cell>
          <cell r="K41">
            <v>0</v>
          </cell>
          <cell r="M41">
            <v>185330.8</v>
          </cell>
          <cell r="O41">
            <v>0</v>
          </cell>
          <cell r="Q41">
            <v>0</v>
          </cell>
          <cell r="W41">
            <v>0</v>
          </cell>
          <cell r="Y41">
            <v>0.17</v>
          </cell>
          <cell r="AG41">
            <v>0</v>
          </cell>
        </row>
        <row r="42">
          <cell r="H42" t="str">
            <v>"Строительство ВЛ-0,4 кВ от КТП КУ 1316/400кВА" 
 , Кинель-Черкасский р-н, п. Подгорный, ул. Энтузиастов, 22</v>
          </cell>
          <cell r="I42">
            <v>45166</v>
          </cell>
          <cell r="J42">
            <v>226691</v>
          </cell>
          <cell r="K42">
            <v>0</v>
          </cell>
          <cell r="M42">
            <v>320791.26</v>
          </cell>
          <cell r="O42">
            <v>0</v>
          </cell>
          <cell r="Q42">
            <v>0</v>
          </cell>
          <cell r="W42">
            <v>0</v>
          </cell>
          <cell r="Y42">
            <v>0.06</v>
          </cell>
          <cell r="AG42">
            <v>0</v>
          </cell>
        </row>
        <row r="43">
          <cell r="H43" t="str">
            <v xml:space="preserve">"Строительство ВЛ-0,4кВ от КТП КЛВ 411/250кВА"  ,  Клявлинский район, ст. Клявлино, ул. Октябрьская, 35 </v>
          </cell>
          <cell r="I43">
            <v>96919</v>
          </cell>
          <cell r="J43">
            <v>485022</v>
          </cell>
          <cell r="K43">
            <v>0</v>
          </cell>
          <cell r="M43">
            <v>686690.38</v>
          </cell>
          <cell r="O43">
            <v>0</v>
          </cell>
          <cell r="Q43">
            <v>0</v>
          </cell>
          <cell r="W43">
            <v>0</v>
          </cell>
          <cell r="Y43">
            <v>0.09</v>
          </cell>
          <cell r="AG43">
            <v>581941</v>
          </cell>
        </row>
        <row r="44">
          <cell r="H44" t="str">
            <v>"Строительство ВЛ-0,4кВ от опоры 100/16 ТП ОВ 3001/250кВА" 
 , Волжский р-н, п. Верхняя Подстепновка, ул. Специалистов, к/н 63:17:0504003:1043</v>
          </cell>
          <cell r="I44">
            <v>45584</v>
          </cell>
          <cell r="J44">
            <v>228206</v>
          </cell>
          <cell r="K44">
            <v>0</v>
          </cell>
          <cell r="M44">
            <v>323072.2</v>
          </cell>
          <cell r="O44">
            <v>0</v>
          </cell>
          <cell r="Q44">
            <v>0</v>
          </cell>
          <cell r="W44">
            <v>0</v>
          </cell>
          <cell r="Y44">
            <v>0.28999999999999998</v>
          </cell>
          <cell r="AG44">
            <v>0</v>
          </cell>
        </row>
        <row r="45">
          <cell r="H45" t="str">
            <v>"Строительство ВЛ-0,4кВ от опоры 300/9 КТП 2019/400кВА и от КТП 2019/400кВА" 
  , Волжский р-н, с. Курумоч, ул. Ягодная, уч. 18, ул. Волжская, 5</v>
          </cell>
          <cell r="I45">
            <v>60677</v>
          </cell>
          <cell r="J45">
            <v>309807</v>
          </cell>
          <cell r="K45">
            <v>0</v>
          </cell>
          <cell r="M45">
            <v>437171.12</v>
          </cell>
          <cell r="O45">
            <v>0</v>
          </cell>
          <cell r="Q45">
            <v>0</v>
          </cell>
          <cell r="W45">
            <v>0</v>
          </cell>
          <cell r="Y45">
            <v>0.1</v>
          </cell>
          <cell r="AG45">
            <v>0</v>
          </cell>
        </row>
        <row r="46">
          <cell r="H46" t="str">
            <v xml:space="preserve">"Строительство КЛ-0,4кВ от распределительного пункта 0,4 кВ (трансформаторной подстанции № 3141220)"  , г. Тольятти, Автозаводской район, 12 квартал, ул. Автостроителй, 68а      </v>
          </cell>
          <cell r="I46">
            <v>93082</v>
          </cell>
          <cell r="J46">
            <v>999147</v>
          </cell>
          <cell r="K46">
            <v>0</v>
          </cell>
          <cell r="M46">
            <v>1288830.22</v>
          </cell>
          <cell r="O46">
            <v>0</v>
          </cell>
          <cell r="Q46">
            <v>0</v>
          </cell>
          <cell r="W46">
            <v>0</v>
          </cell>
          <cell r="Y46">
            <v>0.28000000000000003</v>
          </cell>
          <cell r="AG46">
            <v>0</v>
          </cell>
        </row>
        <row r="47">
          <cell r="H47" t="str">
            <v>"Строительство кабельной линии 0,23кВ от  трансформаторной подстанции ТП-3131012"  , г. Тольятти, 10 квартал Автозаводского района,  южнее ж.д. по ул. Ворошилова, 12 (стр. № ХVI-Б-4)</v>
          </cell>
          <cell r="I47">
            <v>104596</v>
          </cell>
          <cell r="J47">
            <v>1187724</v>
          </cell>
          <cell r="K47">
            <v>0</v>
          </cell>
          <cell r="M47">
            <v>1524937.5999999999</v>
          </cell>
          <cell r="O47">
            <v>0</v>
          </cell>
          <cell r="Q47">
            <v>0</v>
          </cell>
          <cell r="W47">
            <v>0.06</v>
          </cell>
          <cell r="Y47">
            <v>0</v>
          </cell>
          <cell r="AG47">
            <v>0</v>
          </cell>
        </row>
        <row r="48">
          <cell r="H48" t="str">
            <v>"Строительство КЛ- 0,4кВ от распределительного пункта 0,4кВ (трансформаторной подстанции № 2070301)" Самарская обл., г. Тольятти, Автозаводской район, 3 квартал, проспект Московский, 39</v>
          </cell>
          <cell r="I48">
            <v>100224</v>
          </cell>
          <cell r="J48">
            <v>1126884</v>
          </cell>
          <cell r="K48">
            <v>0</v>
          </cell>
          <cell r="M48">
            <v>1447987.44</v>
          </cell>
          <cell r="O48">
            <v>0</v>
          </cell>
          <cell r="Q48">
            <v>0</v>
          </cell>
          <cell r="W48">
            <v>0.16</v>
          </cell>
          <cell r="Y48">
            <v>0</v>
          </cell>
          <cell r="AG48">
            <v>0</v>
          </cell>
        </row>
        <row r="49">
          <cell r="H49" t="str">
            <v>«КЛ 0,4кВ от ТП № 1140003 (ТП-РПД-СКБ) до границы зем. уч. мойки  ООО «Сервис ЛТД»  в Автозаводском р-не г. Тольятти, :                          Южное шоссе №121</v>
          </cell>
          <cell r="I49">
            <v>245128</v>
          </cell>
          <cell r="J49">
            <v>2224744</v>
          </cell>
          <cell r="K49">
            <v>0</v>
          </cell>
          <cell r="M49">
            <v>2914448.96</v>
          </cell>
          <cell r="O49">
            <v>0</v>
          </cell>
          <cell r="Q49">
            <v>0</v>
          </cell>
          <cell r="W49">
            <v>0.09</v>
          </cell>
          <cell r="Y49">
            <v>0</v>
          </cell>
          <cell r="AG49">
            <v>0</v>
          </cell>
        </row>
        <row r="50">
          <cell r="H50" t="str">
            <v>"ЛП 0,4 кВ от ТП № 4191904 (ТП-1904) 10/0,4 кВ до  ПР-0,4 кВ и от ПР-0,4 кВ, расположенного  в 19 квартале Автозаводского района г. Тольятти, юго-восточнее жилого дома по ул. 70 лет Октября, 58А</v>
          </cell>
          <cell r="I50">
            <v>120673</v>
          </cell>
          <cell r="J50">
            <v>1472865</v>
          </cell>
          <cell r="K50">
            <v>0</v>
          </cell>
          <cell r="M50">
            <v>1880374.8399999999</v>
          </cell>
          <cell r="O50">
            <v>0</v>
          </cell>
          <cell r="Q50">
            <v>0</v>
          </cell>
          <cell r="W50">
            <v>0.27</v>
          </cell>
          <cell r="Y50">
            <v>0</v>
          </cell>
          <cell r="AG50">
            <v>0</v>
          </cell>
        </row>
        <row r="51">
          <cell r="H51" t="str">
            <v>"Строительство ВЛИ-0, кВ от КТП-1280352  Ф-2 до роектируемой опоры 0,4кВ"  , пос.Приморский, ул. Победы,уч.№ 5</v>
          </cell>
          <cell r="I51">
            <v>25005</v>
          </cell>
          <cell r="J51">
            <v>126127</v>
          </cell>
          <cell r="K51">
            <v>0</v>
          </cell>
          <cell r="M51">
            <v>178335.75999999998</v>
          </cell>
          <cell r="O51">
            <v>0</v>
          </cell>
          <cell r="Q51">
            <v>0</v>
          </cell>
          <cell r="W51">
            <v>0.25</v>
          </cell>
          <cell r="Y51">
            <v>0</v>
          </cell>
          <cell r="AG51">
            <v>0</v>
          </cell>
        </row>
        <row r="52">
          <cell r="H52" t="str">
            <v>"Строительство КЛ-0,4кВ от Ф №П1, ТП №3090416 до магазина "Айсберг" Самарская обл. г.Тольятти, Автозаводский район, 4 квартал, южнее жилого дома №7 по бульвару Курчатова</v>
          </cell>
          <cell r="I52">
            <v>101932</v>
          </cell>
          <cell r="J52">
            <v>1153693</v>
          </cell>
          <cell r="K52">
            <v>0</v>
          </cell>
          <cell r="M52">
            <v>1481637.5</v>
          </cell>
          <cell r="O52">
            <v>0</v>
          </cell>
          <cell r="Q52">
            <v>0</v>
          </cell>
          <cell r="W52">
            <v>0.15</v>
          </cell>
          <cell r="Y52">
            <v>0</v>
          </cell>
          <cell r="AG52">
            <v>0</v>
          </cell>
        </row>
        <row r="53">
          <cell r="H53" t="str">
            <v>«Строительство ВЛ-0,4кВ от опоры 300/2 ТП 107/400кВА»  , г. Кинель, п. Усть-Кинельский, гаражный массив в р-не жилого дома № 1 по ул. Испытателей, уч. 1</v>
          </cell>
          <cell r="I53">
            <v>32910</v>
          </cell>
          <cell r="J53">
            <v>164514</v>
          </cell>
          <cell r="K53">
            <v>0</v>
          </cell>
          <cell r="M53">
            <v>232960.31999999998</v>
          </cell>
          <cell r="O53">
            <v>0</v>
          </cell>
          <cell r="Q53">
            <v>0</v>
          </cell>
          <cell r="W53">
            <v>0.11</v>
          </cell>
          <cell r="Y53">
            <v>0</v>
          </cell>
          <cell r="AG53">
            <v>197424</v>
          </cell>
        </row>
        <row r="54">
          <cell r="H54" t="str">
            <v xml:space="preserve"> «Строительство ВЛ-0,4кВ от опоры 309/10 ТП 222/630кВА»  , Кинельский район, п.г.т. Алексеевка, ул. Полевая, 43Б</v>
          </cell>
          <cell r="I54">
            <v>30245</v>
          </cell>
          <cell r="J54">
            <v>150109</v>
          </cell>
          <cell r="K54">
            <v>0</v>
          </cell>
          <cell r="M54">
            <v>212817.72</v>
          </cell>
          <cell r="O54">
            <v>0</v>
          </cell>
          <cell r="Q54">
            <v>0</v>
          </cell>
          <cell r="W54">
            <v>0</v>
          </cell>
          <cell r="Y54">
            <v>0.05</v>
          </cell>
          <cell r="AG54">
            <v>180353.99999999997</v>
          </cell>
        </row>
        <row r="55">
          <cell r="H55" t="str">
            <v>«Строительство ВЛ-0,4кВ от опоры 300/17 КТП 62/250кВА»  , г. Кинель (Елшняги), ул. Сиреневая, уч. 57</v>
          </cell>
          <cell r="I55">
            <v>110905</v>
          </cell>
          <cell r="J55">
            <v>554032</v>
          </cell>
          <cell r="K55">
            <v>0</v>
          </cell>
          <cell r="M55">
            <v>784625.65999999992</v>
          </cell>
          <cell r="O55">
            <v>0</v>
          </cell>
          <cell r="Q55">
            <v>0</v>
          </cell>
          <cell r="W55">
            <v>0</v>
          </cell>
          <cell r="Y55">
            <v>0.08</v>
          </cell>
          <cell r="AG55">
            <v>0</v>
          </cell>
        </row>
        <row r="56">
          <cell r="H56" t="str">
            <v>«Строительство ВЛ-0,4кВ от опоры 102/10 КТП БОР 1407/400кВА»  , Борский р-н, п. Новоборский, пер. Нефтяников, 11</v>
          </cell>
          <cell r="I56">
            <v>40811</v>
          </cell>
          <cell r="J56">
            <v>207499</v>
          </cell>
          <cell r="K56">
            <v>0</v>
          </cell>
          <cell r="M56">
            <v>293005.8</v>
          </cell>
          <cell r="O56">
            <v>0</v>
          </cell>
          <cell r="Q56">
            <v>0</v>
          </cell>
          <cell r="W56">
            <v>0</v>
          </cell>
          <cell r="Y56">
            <v>0.48</v>
          </cell>
          <cell r="AG56">
            <v>248309.99999999997</v>
          </cell>
        </row>
        <row r="57">
          <cell r="H57" t="str">
            <v>«Строительство ВЛ-0,4кВ от опоры 200/6 ЗТП БОР 111/160кВА»  , Борский р-н, с. Борское, пер. Ленинградский, 28</v>
          </cell>
          <cell r="I57">
            <v>59246</v>
          </cell>
          <cell r="J57">
            <v>297862</v>
          </cell>
          <cell r="K57">
            <v>0</v>
          </cell>
          <cell r="M57">
            <v>421387.44</v>
          </cell>
          <cell r="O57">
            <v>0</v>
          </cell>
          <cell r="Q57">
            <v>0</v>
          </cell>
          <cell r="W57">
            <v>0</v>
          </cell>
          <cell r="Y57">
            <v>0.03</v>
          </cell>
          <cell r="AG57">
            <v>357108.00000000006</v>
          </cell>
        </row>
        <row r="58">
          <cell r="H58" t="str">
            <v xml:space="preserve"> «Строительство ВЛ-0,4кВ от опоры 100/4 КТП БОР 201/400кВА»  , Борский р-н, с. Борское, ул. Вишневая, 5В</v>
          </cell>
          <cell r="I58">
            <v>53580</v>
          </cell>
          <cell r="J58">
            <v>269593</v>
          </cell>
          <cell r="K58">
            <v>0</v>
          </cell>
          <cell r="M58">
            <v>381344.13999999996</v>
          </cell>
          <cell r="O58">
            <v>0</v>
          </cell>
          <cell r="Q58">
            <v>0</v>
          </cell>
          <cell r="W58">
            <v>0</v>
          </cell>
          <cell r="Y58">
            <v>0.09</v>
          </cell>
          <cell r="AG58">
            <v>323172.88135593222</v>
          </cell>
        </row>
        <row r="59">
          <cell r="H59" t="str">
            <v xml:space="preserve"> «Строительство ВЛ-0,4кВ от опоры 100/12 КТП Ор 812/160кВА»  , Алексеевский р-н, п. Ленинградская, б/н</v>
          </cell>
          <cell r="I59">
            <v>63999</v>
          </cell>
          <cell r="J59">
            <v>318744</v>
          </cell>
          <cell r="K59">
            <v>0</v>
          </cell>
          <cell r="M59">
            <v>451636.74</v>
          </cell>
          <cell r="O59">
            <v>0</v>
          </cell>
          <cell r="Q59">
            <v>0</v>
          </cell>
          <cell r="W59">
            <v>0</v>
          </cell>
          <cell r="Y59">
            <v>0.06</v>
          </cell>
          <cell r="AG59">
            <v>382743</v>
          </cell>
        </row>
        <row r="60">
          <cell r="H60" t="str">
            <v>«Строительство ВЛ-0,4кВ от опоры 301/12 КТП НБ 502/250кВА»  , Красноярский р-н, с. Новый Буян, ул. Кооперативная, уч. 1А</v>
          </cell>
          <cell r="I60">
            <v>15353</v>
          </cell>
          <cell r="J60">
            <v>77800</v>
          </cell>
          <cell r="K60">
            <v>0</v>
          </cell>
          <cell r="M60">
            <v>109920.54</v>
          </cell>
          <cell r="O60">
            <v>0</v>
          </cell>
          <cell r="Q60">
            <v>0</v>
          </cell>
          <cell r="W60">
            <v>0</v>
          </cell>
          <cell r="Y60">
            <v>0.14000000000000001</v>
          </cell>
          <cell r="AG60">
            <v>93153</v>
          </cell>
        </row>
        <row r="61">
          <cell r="H61" t="str">
            <v>«Строительство ВЛ-0,4кВ от опоры 300/8 КТП ЕЛХ 410/400кВА»  , Елховский р-н, с. Елховка, уч. 12</v>
          </cell>
          <cell r="I61">
            <v>33827</v>
          </cell>
          <cell r="J61">
            <v>169335</v>
          </cell>
          <cell r="K61">
            <v>0</v>
          </cell>
          <cell r="M61">
            <v>239731.15999999997</v>
          </cell>
          <cell r="O61">
            <v>0</v>
          </cell>
          <cell r="Q61">
            <v>0</v>
          </cell>
          <cell r="W61">
            <v>0</v>
          </cell>
          <cell r="Y61">
            <v>0.04</v>
          </cell>
          <cell r="AG61">
            <v>203162</v>
          </cell>
        </row>
        <row r="62">
          <cell r="H62" t="str">
            <v xml:space="preserve"> «Строительство ВЛ-0,4кВ от опоры 200/17 КТП ЕЛХ 411/250кВА»  , Елховский р-н, с. Елховка, ул. Школьная, 25а</v>
          </cell>
          <cell r="I62">
            <v>41086</v>
          </cell>
          <cell r="J62">
            <v>205620</v>
          </cell>
          <cell r="K62">
            <v>0</v>
          </cell>
          <cell r="M62">
            <v>291113.07999999996</v>
          </cell>
          <cell r="O62">
            <v>0</v>
          </cell>
          <cell r="Q62">
            <v>0</v>
          </cell>
          <cell r="W62">
            <v>0</v>
          </cell>
          <cell r="Y62">
            <v>0.05</v>
          </cell>
          <cell r="AG62">
            <v>246706.00000000006</v>
          </cell>
        </row>
        <row r="63">
          <cell r="H63" t="str">
            <v xml:space="preserve"> «Строительство ВЛ-0,4кВ от опоры 100/37 КТП ЕЛХ 417/400кВА»  , Елховский р-н, с. Елховка, ул. Красноармейская, 44д</v>
          </cell>
          <cell r="I63">
            <v>46498</v>
          </cell>
          <cell r="J63">
            <v>232726</v>
          </cell>
          <cell r="K63">
            <v>0</v>
          </cell>
          <cell r="M63">
            <v>329484.32</v>
          </cell>
          <cell r="O63">
            <v>0</v>
          </cell>
          <cell r="Q63">
            <v>0</v>
          </cell>
          <cell r="W63">
            <v>0</v>
          </cell>
          <cell r="Y63">
            <v>0.04</v>
          </cell>
          <cell r="AG63">
            <v>279224.00000000006</v>
          </cell>
        </row>
        <row r="64">
          <cell r="H64" t="str">
            <v xml:space="preserve"> «Строительство ВЛ-0,4кВ от опоры 200/33 КТП 2009/160+250кВА»  , Волжский р-н, с. Курумоч, массив в р-не ГРП-19, уч. 94</v>
          </cell>
          <cell r="I64">
            <v>48486</v>
          </cell>
          <cell r="J64">
            <v>251914</v>
          </cell>
          <cell r="K64">
            <v>0</v>
          </cell>
          <cell r="M64">
            <v>354472</v>
          </cell>
          <cell r="O64">
            <v>0</v>
          </cell>
          <cell r="Q64">
            <v>0</v>
          </cell>
          <cell r="W64">
            <v>0</v>
          </cell>
          <cell r="Y64">
            <v>0.04</v>
          </cell>
          <cell r="AG64">
            <v>0</v>
          </cell>
        </row>
        <row r="65">
          <cell r="H65" t="str">
            <v xml:space="preserve"> «Строительство КВЛ-0,4кВ от КТП РЦ 1104/250кВА»  , Красноярский р-н, п.г.т. Новосемейкино, ул. Горная, уч. 20А;</v>
          </cell>
          <cell r="I65">
            <v>74482</v>
          </cell>
          <cell r="J65">
            <v>401095</v>
          </cell>
          <cell r="K65">
            <v>0</v>
          </cell>
          <cell r="M65">
            <v>561180.86</v>
          </cell>
          <cell r="O65">
            <v>0</v>
          </cell>
          <cell r="Q65">
            <v>0</v>
          </cell>
          <cell r="W65">
            <v>0</v>
          </cell>
          <cell r="Y65">
            <v>0.22</v>
          </cell>
          <cell r="AG65">
            <v>0</v>
          </cell>
        </row>
        <row r="66">
          <cell r="H66" t="str">
            <v>«Строительство двух КЛ-0,4кВ от РУ-0,4кВ РП-2 «Фрегат»/4х1000кВА»  , г.о. Самара, пересечение ул. Аврора и пр. К. Маркса, к/н 63:01:0632002:0217</v>
          </cell>
          <cell r="I66">
            <v>90903</v>
          </cell>
          <cell r="J66">
            <v>1221181</v>
          </cell>
          <cell r="K66">
            <v>0</v>
          </cell>
          <cell r="M66">
            <v>1548259.1199999999</v>
          </cell>
          <cell r="O66">
            <v>0</v>
          </cell>
          <cell r="Q66">
            <v>0</v>
          </cell>
          <cell r="W66">
            <v>0</v>
          </cell>
          <cell r="Y66">
            <v>0.22</v>
          </cell>
          <cell r="AG66">
            <v>1312084.0000000002</v>
          </cell>
        </row>
        <row r="67">
          <cell r="H67" t="str">
            <v>"ЛЭП-0,4кВ от опоры №15 (ф-5 КТП-1280316) до проектируемой опоры 0,4кВ"  , Ставропольский р-он, пос. Приморский, ул. Спортивная, участок № 14-А</v>
          </cell>
          <cell r="I67">
            <v>23580</v>
          </cell>
          <cell r="J67">
            <v>118346</v>
          </cell>
          <cell r="K67">
            <v>0</v>
          </cell>
          <cell r="M67">
            <v>167472.68</v>
          </cell>
          <cell r="O67">
            <v>0</v>
          </cell>
          <cell r="Q67">
            <v>0</v>
          </cell>
          <cell r="W67">
            <v>0.4</v>
          </cell>
          <cell r="Y67">
            <v>0</v>
          </cell>
          <cell r="AG67">
            <v>0</v>
          </cell>
        </row>
        <row r="68">
          <cell r="H68" t="str">
            <v>"ВЛ-0,23кВ от ПП-86 ТП № 3161408 (ТП-1408) до границы земельного участка светофорного объекта", расположенного в Автозаводском р-не г.Тольятти, пересечение ул. Автостроителей и ул..Дзержинского</v>
          </cell>
          <cell r="I68">
            <v>45604</v>
          </cell>
          <cell r="J68">
            <v>228136</v>
          </cell>
          <cell r="K68">
            <v>0</v>
          </cell>
          <cell r="M68">
            <v>323013.2</v>
          </cell>
          <cell r="O68">
            <v>0</v>
          </cell>
          <cell r="Q68">
            <v>0</v>
          </cell>
          <cell r="W68">
            <v>0.05</v>
          </cell>
          <cell r="Y68">
            <v>0</v>
          </cell>
          <cell r="AG68">
            <v>273740</v>
          </cell>
        </row>
        <row r="69">
          <cell r="H69" t="str">
            <v>"Строительство ВЛ-10кВ от опоры 10кВ №6 яч.15 РП-1280000, установка новой КТП 1280353 и строительство ВЛ-0,4кВ" Самарская обл., Ставропольский р-н, пос. Приморский, ул. Ясная, участок № 1А</v>
          </cell>
          <cell r="I69">
            <v>135716</v>
          </cell>
          <cell r="J69">
            <v>1264748</v>
          </cell>
          <cell r="K69">
            <v>0</v>
          </cell>
          <cell r="M69">
            <v>1652547.52</v>
          </cell>
          <cell r="O69">
            <v>0</v>
          </cell>
          <cell r="Q69">
            <v>0</v>
          </cell>
          <cell r="W69">
            <v>0.5</v>
          </cell>
          <cell r="Y69">
            <v>0</v>
          </cell>
          <cell r="AG69">
            <v>0</v>
          </cell>
        </row>
        <row r="70">
          <cell r="H70" t="str">
            <v>«Строительство ВЛ-0,4кВ 
от опоры 100/12 КТП СВД 4211/250кВА»  , Сергиевский р-н, с. Сергиевск, ул. Юбилейная, уч. 33, 35, 37, 39, 41</v>
          </cell>
          <cell r="I70">
            <v>70431</v>
          </cell>
          <cell r="J70">
            <v>352386</v>
          </cell>
          <cell r="K70">
            <v>0</v>
          </cell>
          <cell r="M70">
            <v>498924.06</v>
          </cell>
          <cell r="O70">
            <v>0.01</v>
          </cell>
          <cell r="Q70">
            <v>0</v>
          </cell>
          <cell r="W70">
            <v>0</v>
          </cell>
          <cell r="Y70">
            <v>0.02</v>
          </cell>
          <cell r="AG70">
            <v>0</v>
          </cell>
        </row>
        <row r="71">
          <cell r="H71" t="str">
            <v>«Строительство ВЛ-0,4кВ от опоры 400/5 ЗТП 21/250кВА»  , Волжский р-н, п. Смышляевка, ул. Шоссейная, к/н 63:17:0309005:1182</v>
          </cell>
          <cell r="I71">
            <v>41155</v>
          </cell>
          <cell r="J71">
            <v>207829</v>
          </cell>
          <cell r="K71">
            <v>0</v>
          </cell>
          <cell r="M71">
            <v>293801.12</v>
          </cell>
          <cell r="O71">
            <v>0</v>
          </cell>
          <cell r="Q71">
            <v>0</v>
          </cell>
          <cell r="W71">
            <v>0</v>
          </cell>
          <cell r="Y71">
            <v>0.28000000000000003</v>
          </cell>
          <cell r="AG71">
            <v>0</v>
          </cell>
        </row>
        <row r="72">
          <cell r="H72" t="str">
            <v>«Строительство ВЛ-0,4кВ от опоры 202/8 КТП 507/160кВА»  , Пестравский район, с. Пестравка, ул. Свободы, 15</v>
          </cell>
          <cell r="I72">
            <v>129323</v>
          </cell>
          <cell r="J72">
            <v>646638</v>
          </cell>
          <cell r="K72">
            <v>0</v>
          </cell>
          <cell r="M72">
            <v>915633.98</v>
          </cell>
          <cell r="O72">
            <v>0</v>
          </cell>
          <cell r="Q72">
            <v>0</v>
          </cell>
          <cell r="W72">
            <v>0</v>
          </cell>
          <cell r="Y72">
            <v>0.1</v>
          </cell>
          <cell r="AG72">
            <v>0</v>
          </cell>
        </row>
        <row r="73">
          <cell r="H73" t="str">
            <v>«Строительство ВЛ-0,4кВ от опоры 300/10 КТП 180/160кВА»  , г. Кинель (Лебедь), СДТ ст. Кинель, уч. 22</v>
          </cell>
          <cell r="I73">
            <v>13739</v>
          </cell>
          <cell r="J73">
            <v>69932</v>
          </cell>
          <cell r="K73">
            <v>0</v>
          </cell>
          <cell r="M73">
            <v>98731.78</v>
          </cell>
          <cell r="O73">
            <v>0</v>
          </cell>
          <cell r="Q73">
            <v>0</v>
          </cell>
          <cell r="W73">
            <v>0</v>
          </cell>
          <cell r="Y73">
            <v>0.41</v>
          </cell>
          <cell r="AG73">
            <v>0</v>
          </cell>
        </row>
        <row r="74">
          <cell r="H74" t="str">
            <v xml:space="preserve">«Строительство ВЛ-0,4кВ от опоры 308 КТП 601/400кВА»  , Волжский р-н, п.г.т. Стройкерамика, ул. Лермонтова, к/н 63:17:0304002:1015 </v>
          </cell>
          <cell r="I74">
            <v>24705</v>
          </cell>
          <cell r="J74">
            <v>123093</v>
          </cell>
          <cell r="K74">
            <v>0</v>
          </cell>
          <cell r="M74">
            <v>174401.63999999998</v>
          </cell>
          <cell r="O74">
            <v>0</v>
          </cell>
          <cell r="Q74">
            <v>0</v>
          </cell>
          <cell r="W74">
            <v>0</v>
          </cell>
          <cell r="Y74">
            <v>0.03</v>
          </cell>
          <cell r="AG74">
            <v>0</v>
          </cell>
        </row>
        <row r="75">
          <cell r="H75" t="str">
            <v>«Строительство ВЛ-0,4кВ от опоры 200/15 КТП 180/160кВА»  , г. Кинель (Лебедь), СДТ ст. Кинель, линия 1, 
уч. 3</v>
          </cell>
          <cell r="I75">
            <v>15226</v>
          </cell>
          <cell r="J75">
            <v>76333</v>
          </cell>
          <cell r="K75">
            <v>0</v>
          </cell>
          <cell r="M75">
            <v>108039.62</v>
          </cell>
          <cell r="O75">
            <v>0</v>
          </cell>
          <cell r="Q75">
            <v>0</v>
          </cell>
          <cell r="W75">
            <v>0</v>
          </cell>
          <cell r="Y75">
            <v>0.04</v>
          </cell>
          <cell r="AG75">
            <v>0</v>
          </cell>
        </row>
        <row r="76">
          <cell r="H76" t="str">
            <v>«Строительство ВЛ-0,4кВ от опоры 200/21 КТП М 606/250кВА»  , Волжский р-н, с. Рубежное, уч. 93, 195</v>
          </cell>
          <cell r="I76">
            <v>61685</v>
          </cell>
          <cell r="J76">
            <v>310282</v>
          </cell>
          <cell r="K76">
            <v>10896.71</v>
          </cell>
          <cell r="M76">
            <v>451779.1778</v>
          </cell>
          <cell r="O76">
            <v>0</v>
          </cell>
          <cell r="Q76">
            <v>0</v>
          </cell>
          <cell r="W76">
            <v>0</v>
          </cell>
          <cell r="Y76">
            <v>0.03</v>
          </cell>
          <cell r="AG76">
            <v>0</v>
          </cell>
        </row>
        <row r="77">
          <cell r="H77" t="str">
            <v xml:space="preserve">«Строительство ВЛ-0,4кВ от опоры 101/22 КТП СРН 810/250кВА»  , Сергиевский район, п.г.т. Суходол, ул. Суслова, к/н 63:31:1102011:1153 </v>
          </cell>
          <cell r="I77">
            <v>44821</v>
          </cell>
          <cell r="J77">
            <v>224282</v>
          </cell>
          <cell r="K77">
            <v>0</v>
          </cell>
          <cell r="M77">
            <v>317541.53999999998</v>
          </cell>
          <cell r="O77">
            <v>0</v>
          </cell>
          <cell r="Q77">
            <v>0</v>
          </cell>
          <cell r="W77">
            <v>0</v>
          </cell>
          <cell r="Y77">
            <v>0.16</v>
          </cell>
          <cell r="AG77">
            <v>0</v>
          </cell>
        </row>
        <row r="78">
          <cell r="H78" t="str">
            <v>«Строительство ВЛ-0,4кВ от опор 100/10, 101/12, 103/9 КТП СВД 4201/250кВА»  , Сергиевский район, с. Суходол, ул. Суворова 61, 63; ул. Школьная 69, 86, 88</v>
          </cell>
          <cell r="I78">
            <v>91150</v>
          </cell>
          <cell r="J78">
            <v>456084</v>
          </cell>
          <cell r="K78">
            <v>0</v>
          </cell>
          <cell r="M78">
            <v>645736.12</v>
          </cell>
          <cell r="O78">
            <v>0</v>
          </cell>
          <cell r="Q78">
            <v>0</v>
          </cell>
          <cell r="W78">
            <v>0</v>
          </cell>
          <cell r="Y78">
            <v>0.06</v>
          </cell>
          <cell r="AG78">
            <v>0</v>
          </cell>
        </row>
        <row r="79">
          <cell r="H79" t="str">
            <v xml:space="preserve">«Строительство ВЛ-0,4кВ от опоры 305 КТП 807/250кВА»  , Волжский р-н, с/т «Спутник-2», Смышляевский массив, ул. 1 Падовская, уч. 3 </v>
          </cell>
          <cell r="I79">
            <v>21265</v>
          </cell>
          <cell r="J79">
            <v>106783</v>
          </cell>
          <cell r="K79">
            <v>0</v>
          </cell>
          <cell r="M79">
            <v>151096.63999999998</v>
          </cell>
          <cell r="O79">
            <v>0</v>
          </cell>
          <cell r="Q79">
            <v>0</v>
          </cell>
          <cell r="W79">
            <v>0</v>
          </cell>
          <cell r="Y79">
            <v>0.2</v>
          </cell>
          <cell r="AG79">
            <v>0</v>
          </cell>
        </row>
        <row r="80">
          <cell r="H80" t="str">
            <v>«Строительство ВЛ-0,4кВ от 
опоры 300/24 КТП КЯР 206/400кВА»  , Красноярский р-н, с. Нижняя Солонцовка, ул. Степная, уч. 27А</v>
          </cell>
          <cell r="I80">
            <v>17616</v>
          </cell>
          <cell r="J80">
            <v>88158</v>
          </cell>
          <cell r="K80">
            <v>0</v>
          </cell>
          <cell r="M80">
            <v>124813.31999999999</v>
          </cell>
          <cell r="O80">
            <v>0</v>
          </cell>
          <cell r="Q80">
            <v>0</v>
          </cell>
          <cell r="W80">
            <v>0</v>
          </cell>
          <cell r="Y80">
            <v>0.05</v>
          </cell>
          <cell r="AG80">
            <v>0</v>
          </cell>
        </row>
        <row r="81">
          <cell r="H81" t="str">
            <v>«Строительство ВЛ-0,4кВ от опоры 100/7 КТП 405/160кВА»  , Сергиевский район, с. Сергиевск, ул. Ленина, 83а-1</v>
          </cell>
          <cell r="I81">
            <v>35604</v>
          </cell>
          <cell r="J81">
            <v>178362</v>
          </cell>
          <cell r="K81">
            <v>0</v>
          </cell>
          <cell r="M81">
            <v>252479.87999999998</v>
          </cell>
          <cell r="O81">
            <v>0</v>
          </cell>
          <cell r="Q81">
            <v>0</v>
          </cell>
          <cell r="W81">
            <v>0</v>
          </cell>
          <cell r="Y81">
            <v>0.03</v>
          </cell>
          <cell r="AG81">
            <v>0</v>
          </cell>
        </row>
        <row r="82">
          <cell r="H82" t="str">
            <v xml:space="preserve">«Строительство ВЛ-0,4кВ от опоры 400/12 ТП 133/320кВА»  , г. Кинель, ул. Гвардейская, 1а </v>
          </cell>
          <cell r="I82">
            <v>46555</v>
          </cell>
          <cell r="J82">
            <v>231256</v>
          </cell>
          <cell r="K82">
            <v>0</v>
          </cell>
          <cell r="M82">
            <v>327816.98</v>
          </cell>
          <cell r="O82">
            <v>0</v>
          </cell>
          <cell r="Q82">
            <v>0</v>
          </cell>
          <cell r="W82">
            <v>0</v>
          </cell>
          <cell r="Y82">
            <v>0.03</v>
          </cell>
          <cell r="AG82">
            <v>0</v>
          </cell>
        </row>
        <row r="83">
          <cell r="H83" t="str">
            <v xml:space="preserve"> «Строительство ВЛ-0,4кВ от опоры 100/24 КТП БОР 117/400кВА»  , Борский р-н, с. Борское, ул. Совхозная, 7</v>
          </cell>
          <cell r="I83">
            <v>30245</v>
          </cell>
          <cell r="J83">
            <v>150282</v>
          </cell>
          <cell r="K83">
            <v>0</v>
          </cell>
          <cell r="M83">
            <v>213021.86</v>
          </cell>
          <cell r="O83">
            <v>0</v>
          </cell>
          <cell r="Q83">
            <v>0</v>
          </cell>
          <cell r="W83">
            <v>0</v>
          </cell>
          <cell r="Y83">
            <v>0.12</v>
          </cell>
          <cell r="AG83">
            <v>0</v>
          </cell>
        </row>
        <row r="84">
          <cell r="H84" t="str">
            <v>«Строительство ВЛ-0,4кВ от опоры 112 КТП 23/250кВА»  , Волжский р-н, пос. Дубовый гай,  к/н 63:17:0301008:342, 63:17:0301008:343</v>
          </cell>
          <cell r="I84">
            <v>37023</v>
          </cell>
          <cell r="J84">
            <v>183547</v>
          </cell>
          <cell r="K84">
            <v>0</v>
          </cell>
          <cell r="M84">
            <v>260272.59999999998</v>
          </cell>
          <cell r="O84">
            <v>0</v>
          </cell>
          <cell r="Q84">
            <v>0</v>
          </cell>
          <cell r="W84">
            <v>0</v>
          </cell>
          <cell r="Y84">
            <v>0.08</v>
          </cell>
          <cell r="AG84">
            <v>0</v>
          </cell>
        </row>
        <row r="85">
          <cell r="H85" t="str">
            <v>«Строительство ВЛ-0,4кВ от КТП СРН 805/250кВА»  , Сергиевский район, п.г.т. Суходол, ул. Пушкина</v>
          </cell>
          <cell r="I85">
            <v>40824</v>
          </cell>
          <cell r="J85">
            <v>204122</v>
          </cell>
          <cell r="K85">
            <v>0</v>
          </cell>
          <cell r="M85">
            <v>289036.27999999997</v>
          </cell>
          <cell r="O85">
            <v>0</v>
          </cell>
          <cell r="Q85">
            <v>0</v>
          </cell>
          <cell r="W85">
            <v>0</v>
          </cell>
          <cell r="Y85">
            <v>0.09</v>
          </cell>
          <cell r="AG85">
            <v>0</v>
          </cell>
        </row>
        <row r="86">
          <cell r="H86" t="str">
            <v xml:space="preserve">«Строительство ВЛ-0,4кВ от опоры 101/15 КТП 312/400кВА»  , Сергиевский район, с. Красносельское, в р-не ул. Ленина, д. 42 </v>
          </cell>
          <cell r="I86">
            <v>51670</v>
          </cell>
          <cell r="J86">
            <v>258632</v>
          </cell>
          <cell r="K86">
            <v>0</v>
          </cell>
          <cell r="M86">
            <v>366156.36</v>
          </cell>
          <cell r="O86">
            <v>0</v>
          </cell>
          <cell r="Q86">
            <v>0</v>
          </cell>
          <cell r="W86">
            <v>0</v>
          </cell>
          <cell r="Y86">
            <v>0.03</v>
          </cell>
          <cell r="AG86">
            <v>0</v>
          </cell>
        </row>
        <row r="87">
          <cell r="H87" t="str">
            <v>«Строительство ВЛ-0,4кВ от опоры 205/2 ЗТП НО 1105/630+400кВА»  , г. Отрадный, р-н УПТК (1 очередь), гараж 53, 97, 
111, 187</v>
          </cell>
          <cell r="I87">
            <v>115539</v>
          </cell>
          <cell r="J87">
            <v>579505</v>
          </cell>
          <cell r="K87">
            <v>0</v>
          </cell>
          <cell r="M87">
            <v>820151.91999999993</v>
          </cell>
          <cell r="O87">
            <v>0</v>
          </cell>
          <cell r="Q87">
            <v>0</v>
          </cell>
          <cell r="W87">
            <v>0</v>
          </cell>
          <cell r="Y87">
            <v>7.0000000000000007E-2</v>
          </cell>
          <cell r="AG87">
            <v>0</v>
          </cell>
        </row>
        <row r="88">
          <cell r="H88" t="str">
            <v>«Строительство ВЛ-0,4кВ от ЦРП 2/2х100кВА»  , г. Отрадный, садоводство "Нефтяник" (р-н стадиона) квартал 20, уч. 32</v>
          </cell>
          <cell r="I88">
            <v>85326</v>
          </cell>
          <cell r="J88">
            <v>427039</v>
          </cell>
          <cell r="K88">
            <v>0</v>
          </cell>
          <cell r="M88">
            <v>604590.69999999995</v>
          </cell>
          <cell r="O88">
            <v>0</v>
          </cell>
          <cell r="Q88">
            <v>0</v>
          </cell>
          <cell r="W88">
            <v>0</v>
          </cell>
          <cell r="Y88">
            <v>0.23</v>
          </cell>
          <cell r="AG88">
            <v>0</v>
          </cell>
        </row>
        <row r="89">
          <cell r="H89" t="str">
            <v>«Строительство ВЛ-0,4кВ от опор 202/1, 2000/11 КТП 149/250кВА»  , г. Новокуйбышевск, ул. Новая, уч. 10, СТД «Славянка», кв. 7, уч. 24А</v>
          </cell>
          <cell r="I89">
            <v>68307</v>
          </cell>
          <cell r="J89">
            <v>344212</v>
          </cell>
          <cell r="K89">
            <v>0</v>
          </cell>
          <cell r="M89">
            <v>486772.42</v>
          </cell>
          <cell r="O89">
            <v>0</v>
          </cell>
          <cell r="Q89">
            <v>0</v>
          </cell>
          <cell r="W89">
            <v>0</v>
          </cell>
          <cell r="Y89">
            <v>0.13</v>
          </cell>
          <cell r="AG89">
            <v>0</v>
          </cell>
        </row>
        <row r="90">
          <cell r="H90" t="str">
            <v>«Строительство ВЛ-0,4кВ от опоры 101/2А КТП СВД 4208/250кВА» 
 , Сергиевский район, п. Суходол,  ул. Самарская,
 д. 15</v>
          </cell>
          <cell r="I90">
            <v>27213</v>
          </cell>
          <cell r="J90">
            <v>136281</v>
          </cell>
          <cell r="K90">
            <v>0</v>
          </cell>
          <cell r="M90">
            <v>192922.91999999998</v>
          </cell>
          <cell r="O90">
            <v>0</v>
          </cell>
          <cell r="Q90">
            <v>0</v>
          </cell>
          <cell r="W90">
            <v>0</v>
          </cell>
          <cell r="Y90">
            <v>0.24</v>
          </cell>
          <cell r="AG90">
            <v>0</v>
          </cell>
        </row>
        <row r="91">
          <cell r="O91">
            <v>0</v>
          </cell>
          <cell r="Q91">
            <v>0</v>
          </cell>
          <cell r="W91">
            <v>0</v>
          </cell>
          <cell r="Y91">
            <v>0.02</v>
          </cell>
          <cell r="AG91">
            <v>12542019.881355932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7"/>
  <sheetViews>
    <sheetView showZeros="0" zoomScale="70" zoomScaleNormal="70" zoomScalePageLayoutView="40" workbookViewId="0">
      <pane xSplit="32" ySplit="20" topLeftCell="AN21" activePane="bottomRight" state="frozen"/>
      <selection pane="topRight" activeCell="AG1" sqref="AG1"/>
      <selection pane="bottomLeft" activeCell="A21" sqref="A21"/>
      <selection pane="bottomRight" activeCell="H26" sqref="H26"/>
    </sheetView>
  </sheetViews>
  <sheetFormatPr defaultRowHeight="15.75" x14ac:dyDescent="0.25"/>
  <cols>
    <col min="1" max="1" width="6.375" style="118" customWidth="1"/>
    <col min="2" max="2" width="35.375" style="118" customWidth="1"/>
    <col min="3" max="3" width="5.375" style="118" customWidth="1"/>
    <col min="4" max="4" width="1.5" style="118" customWidth="1"/>
    <col min="5" max="5" width="4.625" style="118" customWidth="1"/>
    <col min="6" max="6" width="1.375" style="118" customWidth="1"/>
    <col min="7" max="7" width="5.625" style="118" customWidth="1"/>
    <col min="8" max="8" width="5.375" style="118" customWidth="1"/>
    <col min="9" max="9" width="2.375" style="118" customWidth="1"/>
    <col min="10" max="10" width="3.875" style="118" customWidth="1"/>
    <col min="11" max="11" width="2" style="118" customWidth="1"/>
    <col min="12" max="12" width="6" style="118" customWidth="1"/>
    <col min="13" max="13" width="5.5" style="118" customWidth="1"/>
    <col min="14" max="14" width="2" style="118" customWidth="1"/>
    <col min="15" max="15" width="3.375" style="118" customWidth="1"/>
    <col min="16" max="16" width="2.25" style="118" customWidth="1"/>
    <col min="17" max="17" width="5.5" style="118" customWidth="1"/>
    <col min="18" max="18" width="6.125" style="118" customWidth="1"/>
    <col min="19" max="19" width="1.5" style="118" customWidth="1"/>
    <col min="20" max="20" width="7.25" style="118" customWidth="1"/>
    <col min="21" max="21" width="1.375" style="118" customWidth="1"/>
    <col min="22" max="22" width="5.75" style="118" customWidth="1"/>
    <col min="23" max="23" width="5.625" style="118" customWidth="1"/>
    <col min="24" max="24" width="1.375" style="118" customWidth="1"/>
    <col min="25" max="25" width="7" style="118" customWidth="1"/>
    <col min="26" max="26" width="1.75" style="118" customWidth="1"/>
    <col min="27" max="27" width="5.875" style="118" customWidth="1"/>
    <col min="28" max="28" width="6" style="118" customWidth="1"/>
    <col min="29" max="29" width="1.875" style="118" customWidth="1"/>
    <col min="30" max="30" width="4.875" style="238" customWidth="1"/>
    <col min="31" max="31" width="7.875" style="118" customWidth="1"/>
    <col min="32" max="32" width="2.5" style="118" customWidth="1"/>
    <col min="33" max="33" width="5.125" style="118" customWidth="1"/>
    <col min="34" max="34" width="6.375" style="118" customWidth="1"/>
    <col min="35" max="35" width="1.375" style="118" customWidth="1"/>
    <col min="36" max="36" width="5" style="118" customWidth="1"/>
    <col min="37" max="37" width="5.5" style="118" customWidth="1"/>
    <col min="38" max="38" width="2.125" style="118" customWidth="1"/>
    <col min="39" max="39" width="4.75" style="118" customWidth="1"/>
    <col min="40" max="40" width="5.75" style="239" customWidth="1"/>
    <col min="41" max="41" width="1.25" style="118" customWidth="1"/>
    <col min="42" max="42" width="4.875" style="238" customWidth="1"/>
    <col min="43" max="43" width="5.5" style="118" customWidth="1"/>
    <col min="44" max="44" width="2.125" style="118" customWidth="1"/>
    <col min="45" max="45" width="5.375" style="118" customWidth="1"/>
    <col min="46" max="46" width="4.875" style="118" customWidth="1"/>
    <col min="47" max="47" width="2.125" style="118" customWidth="1"/>
    <col min="48" max="48" width="5.625" style="118" customWidth="1"/>
    <col min="49" max="49" width="4.875" style="118" customWidth="1"/>
    <col min="50" max="50" width="1.625" style="118" customWidth="1"/>
    <col min="51" max="51" width="4.875" style="118" customWidth="1"/>
    <col min="52" max="52" width="7.875" style="118" customWidth="1"/>
    <col min="53" max="53" width="1.625" style="120" customWidth="1"/>
    <col min="54" max="54" width="6" style="118" customWidth="1"/>
    <col min="55" max="55" width="7.125" style="118" customWidth="1"/>
    <col min="56" max="56" width="1.625" style="120" customWidth="1"/>
    <col min="57" max="57" width="6.5" style="121" customWidth="1"/>
    <col min="58" max="58" width="5" style="118" customWidth="1"/>
    <col min="59" max="59" width="1.625" style="118" customWidth="1"/>
    <col min="60" max="60" width="4.75" style="118" customWidth="1"/>
    <col min="61" max="61" width="4.875" style="118" customWidth="1"/>
    <col min="62" max="62" width="1.625" style="120" customWidth="1"/>
    <col min="63" max="63" width="4.75" style="118" customWidth="1"/>
    <col min="64" max="64" width="5.875" style="118" customWidth="1"/>
    <col min="65" max="65" width="1.25" style="120" customWidth="1"/>
    <col min="66" max="66" width="5.5" style="118" customWidth="1"/>
    <col min="67" max="67" width="4.75" style="118" customWidth="1"/>
    <col min="68" max="68" width="1.375" style="120" customWidth="1"/>
    <col min="69" max="69" width="6" style="118" customWidth="1"/>
    <col min="70" max="70" width="5.875" style="118" customWidth="1"/>
    <col min="71" max="71" width="2.25" style="120" customWidth="1"/>
    <col min="72" max="72" width="6" style="118" customWidth="1"/>
    <col min="73" max="75" width="9" style="118"/>
    <col min="76" max="76" width="1.75" style="118" customWidth="1"/>
    <col min="77" max="77" width="5" style="118" customWidth="1"/>
    <col min="78" max="255" width="9" style="118"/>
    <col min="256" max="256" width="6.375" style="118" customWidth="1"/>
    <col min="257" max="257" width="31.25" style="118" customWidth="1"/>
    <col min="258" max="258" width="5.375" style="118" customWidth="1"/>
    <col min="259" max="259" width="1.5" style="118" customWidth="1"/>
    <col min="260" max="260" width="4.625" style="118" customWidth="1"/>
    <col min="261" max="261" width="1.375" style="118" customWidth="1"/>
    <col min="262" max="262" width="5.625" style="118" customWidth="1"/>
    <col min="263" max="263" width="5.375" style="118" customWidth="1"/>
    <col min="264" max="264" width="2.375" style="118" customWidth="1"/>
    <col min="265" max="265" width="3.875" style="118" customWidth="1"/>
    <col min="266" max="266" width="2" style="118" customWidth="1"/>
    <col min="267" max="267" width="6" style="118" customWidth="1"/>
    <col min="268" max="268" width="5.5" style="118" customWidth="1"/>
    <col min="269" max="269" width="2" style="118" customWidth="1"/>
    <col min="270" max="270" width="3.375" style="118" customWidth="1"/>
    <col min="271" max="271" width="2.25" style="118" customWidth="1"/>
    <col min="272" max="272" width="5.5" style="118" customWidth="1"/>
    <col min="273" max="273" width="6.125" style="118" customWidth="1"/>
    <col min="274" max="274" width="1.5" style="118" customWidth="1"/>
    <col min="275" max="275" width="7.25" style="118" customWidth="1"/>
    <col min="276" max="276" width="1.375" style="118" customWidth="1"/>
    <col min="277" max="277" width="5.75" style="118" customWidth="1"/>
    <col min="278" max="278" width="5.625" style="118" customWidth="1"/>
    <col min="279" max="279" width="1.375" style="118" customWidth="1"/>
    <col min="280" max="280" width="7" style="118" customWidth="1"/>
    <col min="281" max="281" width="1.75" style="118" customWidth="1"/>
    <col min="282" max="282" width="5.625" style="118" customWidth="1"/>
    <col min="283" max="283" width="5" style="118" customWidth="1"/>
    <col min="284" max="284" width="1.875" style="118" customWidth="1"/>
    <col min="285" max="285" width="4.875" style="118" customWidth="1"/>
    <col min="286" max="286" width="7.875" style="118" customWidth="1"/>
    <col min="287" max="287" width="2.5" style="118" customWidth="1"/>
    <col min="288" max="288" width="5.125" style="118" customWidth="1"/>
    <col min="289" max="289" width="6.375" style="118" customWidth="1"/>
    <col min="290" max="290" width="1.375" style="118" customWidth="1"/>
    <col min="291" max="291" width="5" style="118" customWidth="1"/>
    <col min="292" max="292" width="4.625" style="118" customWidth="1"/>
    <col min="293" max="293" width="2.125" style="118" customWidth="1"/>
    <col min="294" max="294" width="4.75" style="118" customWidth="1"/>
    <col min="295" max="295" width="7" style="118" customWidth="1"/>
    <col min="296" max="296" width="1.25" style="118" customWidth="1"/>
    <col min="297" max="297" width="4.875" style="118" customWidth="1"/>
    <col min="298" max="298" width="3.625" style="118" customWidth="1"/>
    <col min="299" max="299" width="3.25" style="118" customWidth="1"/>
    <col min="300" max="300" width="2.625" style="118" customWidth="1"/>
    <col min="301" max="301" width="2.875" style="118" customWidth="1"/>
    <col min="302" max="302" width="3" style="118" customWidth="1"/>
    <col min="303" max="303" width="2.875" style="118" customWidth="1"/>
    <col min="304" max="304" width="4.25" style="118" customWidth="1"/>
    <col min="305" max="305" width="2.5" style="118" customWidth="1"/>
    <col min="306" max="306" width="2.875" style="118" customWidth="1"/>
    <col min="307" max="307" width="7" style="118" customWidth="1"/>
    <col min="308" max="308" width="1.625" style="118" customWidth="1"/>
    <col min="309" max="309" width="6" style="118" customWidth="1"/>
    <col min="310" max="310" width="7.125" style="118" customWidth="1"/>
    <col min="311" max="311" width="1.625" style="118" customWidth="1"/>
    <col min="312" max="312" width="5.625" style="118" customWidth="1"/>
    <col min="313" max="313" width="3.75" style="118" customWidth="1"/>
    <col min="314" max="314" width="2" style="118" customWidth="1"/>
    <col min="315" max="315" width="3.875" style="118" customWidth="1"/>
    <col min="316" max="316" width="4.875" style="118" customWidth="1"/>
    <col min="317" max="317" width="1.625" style="118" customWidth="1"/>
    <col min="318" max="318" width="4.75" style="118" customWidth="1"/>
    <col min="319" max="319" width="5.875" style="118" customWidth="1"/>
    <col min="320" max="320" width="1.25" style="118" customWidth="1"/>
    <col min="321" max="321" width="4.625" style="118" customWidth="1"/>
    <col min="322" max="322" width="4.75" style="118" customWidth="1"/>
    <col min="323" max="323" width="1.375" style="118" customWidth="1"/>
    <col min="324" max="324" width="4.75" style="118" customWidth="1"/>
    <col min="325" max="325" width="5.875" style="118" customWidth="1"/>
    <col min="326" max="326" width="1.125" style="118" customWidth="1"/>
    <col min="327" max="327" width="4.75" style="118" customWidth="1"/>
    <col min="328" max="328" width="9.625" style="118" customWidth="1"/>
    <col min="329" max="331" width="9" style="118"/>
    <col min="332" max="332" width="1.75" style="118" customWidth="1"/>
    <col min="333" max="333" width="5" style="118" customWidth="1"/>
    <col min="334" max="511" width="9" style="118"/>
    <col min="512" max="512" width="6.375" style="118" customWidth="1"/>
    <col min="513" max="513" width="31.25" style="118" customWidth="1"/>
    <col min="514" max="514" width="5.375" style="118" customWidth="1"/>
    <col min="515" max="515" width="1.5" style="118" customWidth="1"/>
    <col min="516" max="516" width="4.625" style="118" customWidth="1"/>
    <col min="517" max="517" width="1.375" style="118" customWidth="1"/>
    <col min="518" max="518" width="5.625" style="118" customWidth="1"/>
    <col min="519" max="519" width="5.375" style="118" customWidth="1"/>
    <col min="520" max="520" width="2.375" style="118" customWidth="1"/>
    <col min="521" max="521" width="3.875" style="118" customWidth="1"/>
    <col min="522" max="522" width="2" style="118" customWidth="1"/>
    <col min="523" max="523" width="6" style="118" customWidth="1"/>
    <col min="524" max="524" width="5.5" style="118" customWidth="1"/>
    <col min="525" max="525" width="2" style="118" customWidth="1"/>
    <col min="526" max="526" width="3.375" style="118" customWidth="1"/>
    <col min="527" max="527" width="2.25" style="118" customWidth="1"/>
    <col min="528" max="528" width="5.5" style="118" customWidth="1"/>
    <col min="529" max="529" width="6.125" style="118" customWidth="1"/>
    <col min="530" max="530" width="1.5" style="118" customWidth="1"/>
    <col min="531" max="531" width="7.25" style="118" customWidth="1"/>
    <col min="532" max="532" width="1.375" style="118" customWidth="1"/>
    <col min="533" max="533" width="5.75" style="118" customWidth="1"/>
    <col min="534" max="534" width="5.625" style="118" customWidth="1"/>
    <col min="535" max="535" width="1.375" style="118" customWidth="1"/>
    <col min="536" max="536" width="7" style="118" customWidth="1"/>
    <col min="537" max="537" width="1.75" style="118" customWidth="1"/>
    <col min="538" max="538" width="5.625" style="118" customWidth="1"/>
    <col min="539" max="539" width="5" style="118" customWidth="1"/>
    <col min="540" max="540" width="1.875" style="118" customWidth="1"/>
    <col min="541" max="541" width="4.875" style="118" customWidth="1"/>
    <col min="542" max="542" width="7.875" style="118" customWidth="1"/>
    <col min="543" max="543" width="2.5" style="118" customWidth="1"/>
    <col min="544" max="544" width="5.125" style="118" customWidth="1"/>
    <col min="545" max="545" width="6.375" style="118" customWidth="1"/>
    <col min="546" max="546" width="1.375" style="118" customWidth="1"/>
    <col min="547" max="547" width="5" style="118" customWidth="1"/>
    <col min="548" max="548" width="4.625" style="118" customWidth="1"/>
    <col min="549" max="549" width="2.125" style="118" customWidth="1"/>
    <col min="550" max="550" width="4.75" style="118" customWidth="1"/>
    <col min="551" max="551" width="7" style="118" customWidth="1"/>
    <col min="552" max="552" width="1.25" style="118" customWidth="1"/>
    <col min="553" max="553" width="4.875" style="118" customWidth="1"/>
    <col min="554" max="554" width="3.625" style="118" customWidth="1"/>
    <col min="555" max="555" width="3.25" style="118" customWidth="1"/>
    <col min="556" max="556" width="2.625" style="118" customWidth="1"/>
    <col min="557" max="557" width="2.875" style="118" customWidth="1"/>
    <col min="558" max="558" width="3" style="118" customWidth="1"/>
    <col min="559" max="559" width="2.875" style="118" customWidth="1"/>
    <col min="560" max="560" width="4.25" style="118" customWidth="1"/>
    <col min="561" max="561" width="2.5" style="118" customWidth="1"/>
    <col min="562" max="562" width="2.875" style="118" customWidth="1"/>
    <col min="563" max="563" width="7" style="118" customWidth="1"/>
    <col min="564" max="564" width="1.625" style="118" customWidth="1"/>
    <col min="565" max="565" width="6" style="118" customWidth="1"/>
    <col min="566" max="566" width="7.125" style="118" customWidth="1"/>
    <col min="567" max="567" width="1.625" style="118" customWidth="1"/>
    <col min="568" max="568" width="5.625" style="118" customWidth="1"/>
    <col min="569" max="569" width="3.75" style="118" customWidth="1"/>
    <col min="570" max="570" width="2" style="118" customWidth="1"/>
    <col min="571" max="571" width="3.875" style="118" customWidth="1"/>
    <col min="572" max="572" width="4.875" style="118" customWidth="1"/>
    <col min="573" max="573" width="1.625" style="118" customWidth="1"/>
    <col min="574" max="574" width="4.75" style="118" customWidth="1"/>
    <col min="575" max="575" width="5.875" style="118" customWidth="1"/>
    <col min="576" max="576" width="1.25" style="118" customWidth="1"/>
    <col min="577" max="577" width="4.625" style="118" customWidth="1"/>
    <col min="578" max="578" width="4.75" style="118" customWidth="1"/>
    <col min="579" max="579" width="1.375" style="118" customWidth="1"/>
    <col min="580" max="580" width="4.75" style="118" customWidth="1"/>
    <col min="581" max="581" width="5.875" style="118" customWidth="1"/>
    <col min="582" max="582" width="1.125" style="118" customWidth="1"/>
    <col min="583" max="583" width="4.75" style="118" customWidth="1"/>
    <col min="584" max="584" width="9.625" style="118" customWidth="1"/>
    <col min="585" max="587" width="9" style="118"/>
    <col min="588" max="588" width="1.75" style="118" customWidth="1"/>
    <col min="589" max="589" width="5" style="118" customWidth="1"/>
    <col min="590" max="767" width="9" style="118"/>
    <col min="768" max="768" width="6.375" style="118" customWidth="1"/>
    <col min="769" max="769" width="31.25" style="118" customWidth="1"/>
    <col min="770" max="770" width="5.375" style="118" customWidth="1"/>
    <col min="771" max="771" width="1.5" style="118" customWidth="1"/>
    <col min="772" max="772" width="4.625" style="118" customWidth="1"/>
    <col min="773" max="773" width="1.375" style="118" customWidth="1"/>
    <col min="774" max="774" width="5.625" style="118" customWidth="1"/>
    <col min="775" max="775" width="5.375" style="118" customWidth="1"/>
    <col min="776" max="776" width="2.375" style="118" customWidth="1"/>
    <col min="777" max="777" width="3.875" style="118" customWidth="1"/>
    <col min="778" max="778" width="2" style="118" customWidth="1"/>
    <col min="779" max="779" width="6" style="118" customWidth="1"/>
    <col min="780" max="780" width="5.5" style="118" customWidth="1"/>
    <col min="781" max="781" width="2" style="118" customWidth="1"/>
    <col min="782" max="782" width="3.375" style="118" customWidth="1"/>
    <col min="783" max="783" width="2.25" style="118" customWidth="1"/>
    <col min="784" max="784" width="5.5" style="118" customWidth="1"/>
    <col min="785" max="785" width="6.125" style="118" customWidth="1"/>
    <col min="786" max="786" width="1.5" style="118" customWidth="1"/>
    <col min="787" max="787" width="7.25" style="118" customWidth="1"/>
    <col min="788" max="788" width="1.375" style="118" customWidth="1"/>
    <col min="789" max="789" width="5.75" style="118" customWidth="1"/>
    <col min="790" max="790" width="5.625" style="118" customWidth="1"/>
    <col min="791" max="791" width="1.375" style="118" customWidth="1"/>
    <col min="792" max="792" width="7" style="118" customWidth="1"/>
    <col min="793" max="793" width="1.75" style="118" customWidth="1"/>
    <col min="794" max="794" width="5.625" style="118" customWidth="1"/>
    <col min="795" max="795" width="5" style="118" customWidth="1"/>
    <col min="796" max="796" width="1.875" style="118" customWidth="1"/>
    <col min="797" max="797" width="4.875" style="118" customWidth="1"/>
    <col min="798" max="798" width="7.875" style="118" customWidth="1"/>
    <col min="799" max="799" width="2.5" style="118" customWidth="1"/>
    <col min="800" max="800" width="5.125" style="118" customWidth="1"/>
    <col min="801" max="801" width="6.375" style="118" customWidth="1"/>
    <col min="802" max="802" width="1.375" style="118" customWidth="1"/>
    <col min="803" max="803" width="5" style="118" customWidth="1"/>
    <col min="804" max="804" width="4.625" style="118" customWidth="1"/>
    <col min="805" max="805" width="2.125" style="118" customWidth="1"/>
    <col min="806" max="806" width="4.75" style="118" customWidth="1"/>
    <col min="807" max="807" width="7" style="118" customWidth="1"/>
    <col min="808" max="808" width="1.25" style="118" customWidth="1"/>
    <col min="809" max="809" width="4.875" style="118" customWidth="1"/>
    <col min="810" max="810" width="3.625" style="118" customWidth="1"/>
    <col min="811" max="811" width="3.25" style="118" customWidth="1"/>
    <col min="812" max="812" width="2.625" style="118" customWidth="1"/>
    <col min="813" max="813" width="2.875" style="118" customWidth="1"/>
    <col min="814" max="814" width="3" style="118" customWidth="1"/>
    <col min="815" max="815" width="2.875" style="118" customWidth="1"/>
    <col min="816" max="816" width="4.25" style="118" customWidth="1"/>
    <col min="817" max="817" width="2.5" style="118" customWidth="1"/>
    <col min="818" max="818" width="2.875" style="118" customWidth="1"/>
    <col min="819" max="819" width="7" style="118" customWidth="1"/>
    <col min="820" max="820" width="1.625" style="118" customWidth="1"/>
    <col min="821" max="821" width="6" style="118" customWidth="1"/>
    <col min="822" max="822" width="7.125" style="118" customWidth="1"/>
    <col min="823" max="823" width="1.625" style="118" customWidth="1"/>
    <col min="824" max="824" width="5.625" style="118" customWidth="1"/>
    <col min="825" max="825" width="3.75" style="118" customWidth="1"/>
    <col min="826" max="826" width="2" style="118" customWidth="1"/>
    <col min="827" max="827" width="3.875" style="118" customWidth="1"/>
    <col min="828" max="828" width="4.875" style="118" customWidth="1"/>
    <col min="829" max="829" width="1.625" style="118" customWidth="1"/>
    <col min="830" max="830" width="4.75" style="118" customWidth="1"/>
    <col min="831" max="831" width="5.875" style="118" customWidth="1"/>
    <col min="832" max="832" width="1.25" style="118" customWidth="1"/>
    <col min="833" max="833" width="4.625" style="118" customWidth="1"/>
    <col min="834" max="834" width="4.75" style="118" customWidth="1"/>
    <col min="835" max="835" width="1.375" style="118" customWidth="1"/>
    <col min="836" max="836" width="4.75" style="118" customWidth="1"/>
    <col min="837" max="837" width="5.875" style="118" customWidth="1"/>
    <col min="838" max="838" width="1.125" style="118" customWidth="1"/>
    <col min="839" max="839" width="4.75" style="118" customWidth="1"/>
    <col min="840" max="840" width="9.625" style="118" customWidth="1"/>
    <col min="841" max="843" width="9" style="118"/>
    <col min="844" max="844" width="1.75" style="118" customWidth="1"/>
    <col min="845" max="845" width="5" style="118" customWidth="1"/>
    <col min="846" max="1023" width="9" style="118"/>
    <col min="1024" max="1024" width="6.375" style="118" customWidth="1"/>
    <col min="1025" max="1025" width="31.25" style="118" customWidth="1"/>
    <col min="1026" max="1026" width="5.375" style="118" customWidth="1"/>
    <col min="1027" max="1027" width="1.5" style="118" customWidth="1"/>
    <col min="1028" max="1028" width="4.625" style="118" customWidth="1"/>
    <col min="1029" max="1029" width="1.375" style="118" customWidth="1"/>
    <col min="1030" max="1030" width="5.625" style="118" customWidth="1"/>
    <col min="1031" max="1031" width="5.375" style="118" customWidth="1"/>
    <col min="1032" max="1032" width="2.375" style="118" customWidth="1"/>
    <col min="1033" max="1033" width="3.875" style="118" customWidth="1"/>
    <col min="1034" max="1034" width="2" style="118" customWidth="1"/>
    <col min="1035" max="1035" width="6" style="118" customWidth="1"/>
    <col min="1036" max="1036" width="5.5" style="118" customWidth="1"/>
    <col min="1037" max="1037" width="2" style="118" customWidth="1"/>
    <col min="1038" max="1038" width="3.375" style="118" customWidth="1"/>
    <col min="1039" max="1039" width="2.25" style="118" customWidth="1"/>
    <col min="1040" max="1040" width="5.5" style="118" customWidth="1"/>
    <col min="1041" max="1041" width="6.125" style="118" customWidth="1"/>
    <col min="1042" max="1042" width="1.5" style="118" customWidth="1"/>
    <col min="1043" max="1043" width="7.25" style="118" customWidth="1"/>
    <col min="1044" max="1044" width="1.375" style="118" customWidth="1"/>
    <col min="1045" max="1045" width="5.75" style="118" customWidth="1"/>
    <col min="1046" max="1046" width="5.625" style="118" customWidth="1"/>
    <col min="1047" max="1047" width="1.375" style="118" customWidth="1"/>
    <col min="1048" max="1048" width="7" style="118" customWidth="1"/>
    <col min="1049" max="1049" width="1.75" style="118" customWidth="1"/>
    <col min="1050" max="1050" width="5.625" style="118" customWidth="1"/>
    <col min="1051" max="1051" width="5" style="118" customWidth="1"/>
    <col min="1052" max="1052" width="1.875" style="118" customWidth="1"/>
    <col min="1053" max="1053" width="4.875" style="118" customWidth="1"/>
    <col min="1054" max="1054" width="7.875" style="118" customWidth="1"/>
    <col min="1055" max="1055" width="2.5" style="118" customWidth="1"/>
    <col min="1056" max="1056" width="5.125" style="118" customWidth="1"/>
    <col min="1057" max="1057" width="6.375" style="118" customWidth="1"/>
    <col min="1058" max="1058" width="1.375" style="118" customWidth="1"/>
    <col min="1059" max="1059" width="5" style="118" customWidth="1"/>
    <col min="1060" max="1060" width="4.625" style="118" customWidth="1"/>
    <col min="1061" max="1061" width="2.125" style="118" customWidth="1"/>
    <col min="1062" max="1062" width="4.75" style="118" customWidth="1"/>
    <col min="1063" max="1063" width="7" style="118" customWidth="1"/>
    <col min="1064" max="1064" width="1.25" style="118" customWidth="1"/>
    <col min="1065" max="1065" width="4.875" style="118" customWidth="1"/>
    <col min="1066" max="1066" width="3.625" style="118" customWidth="1"/>
    <col min="1067" max="1067" width="3.25" style="118" customWidth="1"/>
    <col min="1068" max="1068" width="2.625" style="118" customWidth="1"/>
    <col min="1069" max="1069" width="2.875" style="118" customWidth="1"/>
    <col min="1070" max="1070" width="3" style="118" customWidth="1"/>
    <col min="1071" max="1071" width="2.875" style="118" customWidth="1"/>
    <col min="1072" max="1072" width="4.25" style="118" customWidth="1"/>
    <col min="1073" max="1073" width="2.5" style="118" customWidth="1"/>
    <col min="1074" max="1074" width="2.875" style="118" customWidth="1"/>
    <col min="1075" max="1075" width="7" style="118" customWidth="1"/>
    <col min="1076" max="1076" width="1.625" style="118" customWidth="1"/>
    <col min="1077" max="1077" width="6" style="118" customWidth="1"/>
    <col min="1078" max="1078" width="7.125" style="118" customWidth="1"/>
    <col min="1079" max="1079" width="1.625" style="118" customWidth="1"/>
    <col min="1080" max="1080" width="5.625" style="118" customWidth="1"/>
    <col min="1081" max="1081" width="3.75" style="118" customWidth="1"/>
    <col min="1082" max="1082" width="2" style="118" customWidth="1"/>
    <col min="1083" max="1083" width="3.875" style="118" customWidth="1"/>
    <col min="1084" max="1084" width="4.875" style="118" customWidth="1"/>
    <col min="1085" max="1085" width="1.625" style="118" customWidth="1"/>
    <col min="1086" max="1086" width="4.75" style="118" customWidth="1"/>
    <col min="1087" max="1087" width="5.875" style="118" customWidth="1"/>
    <col min="1088" max="1088" width="1.25" style="118" customWidth="1"/>
    <col min="1089" max="1089" width="4.625" style="118" customWidth="1"/>
    <col min="1090" max="1090" width="4.75" style="118" customWidth="1"/>
    <col min="1091" max="1091" width="1.375" style="118" customWidth="1"/>
    <col min="1092" max="1092" width="4.75" style="118" customWidth="1"/>
    <col min="1093" max="1093" width="5.875" style="118" customWidth="1"/>
    <col min="1094" max="1094" width="1.125" style="118" customWidth="1"/>
    <col min="1095" max="1095" width="4.75" style="118" customWidth="1"/>
    <col min="1096" max="1096" width="9.625" style="118" customWidth="1"/>
    <col min="1097" max="1099" width="9" style="118"/>
    <col min="1100" max="1100" width="1.75" style="118" customWidth="1"/>
    <col min="1101" max="1101" width="5" style="118" customWidth="1"/>
    <col min="1102" max="1279" width="9" style="118"/>
    <col min="1280" max="1280" width="6.375" style="118" customWidth="1"/>
    <col min="1281" max="1281" width="31.25" style="118" customWidth="1"/>
    <col min="1282" max="1282" width="5.375" style="118" customWidth="1"/>
    <col min="1283" max="1283" width="1.5" style="118" customWidth="1"/>
    <col min="1284" max="1284" width="4.625" style="118" customWidth="1"/>
    <col min="1285" max="1285" width="1.375" style="118" customWidth="1"/>
    <col min="1286" max="1286" width="5.625" style="118" customWidth="1"/>
    <col min="1287" max="1287" width="5.375" style="118" customWidth="1"/>
    <col min="1288" max="1288" width="2.375" style="118" customWidth="1"/>
    <col min="1289" max="1289" width="3.875" style="118" customWidth="1"/>
    <col min="1290" max="1290" width="2" style="118" customWidth="1"/>
    <col min="1291" max="1291" width="6" style="118" customWidth="1"/>
    <col min="1292" max="1292" width="5.5" style="118" customWidth="1"/>
    <col min="1293" max="1293" width="2" style="118" customWidth="1"/>
    <col min="1294" max="1294" width="3.375" style="118" customWidth="1"/>
    <col min="1295" max="1295" width="2.25" style="118" customWidth="1"/>
    <col min="1296" max="1296" width="5.5" style="118" customWidth="1"/>
    <col min="1297" max="1297" width="6.125" style="118" customWidth="1"/>
    <col min="1298" max="1298" width="1.5" style="118" customWidth="1"/>
    <col min="1299" max="1299" width="7.25" style="118" customWidth="1"/>
    <col min="1300" max="1300" width="1.375" style="118" customWidth="1"/>
    <col min="1301" max="1301" width="5.75" style="118" customWidth="1"/>
    <col min="1302" max="1302" width="5.625" style="118" customWidth="1"/>
    <col min="1303" max="1303" width="1.375" style="118" customWidth="1"/>
    <col min="1304" max="1304" width="7" style="118" customWidth="1"/>
    <col min="1305" max="1305" width="1.75" style="118" customWidth="1"/>
    <col min="1306" max="1306" width="5.625" style="118" customWidth="1"/>
    <col min="1307" max="1307" width="5" style="118" customWidth="1"/>
    <col min="1308" max="1308" width="1.875" style="118" customWidth="1"/>
    <col min="1309" max="1309" width="4.875" style="118" customWidth="1"/>
    <col min="1310" max="1310" width="7.875" style="118" customWidth="1"/>
    <col min="1311" max="1311" width="2.5" style="118" customWidth="1"/>
    <col min="1312" max="1312" width="5.125" style="118" customWidth="1"/>
    <col min="1313" max="1313" width="6.375" style="118" customWidth="1"/>
    <col min="1314" max="1314" width="1.375" style="118" customWidth="1"/>
    <col min="1315" max="1315" width="5" style="118" customWidth="1"/>
    <col min="1316" max="1316" width="4.625" style="118" customWidth="1"/>
    <col min="1317" max="1317" width="2.125" style="118" customWidth="1"/>
    <col min="1318" max="1318" width="4.75" style="118" customWidth="1"/>
    <col min="1319" max="1319" width="7" style="118" customWidth="1"/>
    <col min="1320" max="1320" width="1.25" style="118" customWidth="1"/>
    <col min="1321" max="1321" width="4.875" style="118" customWidth="1"/>
    <col min="1322" max="1322" width="3.625" style="118" customWidth="1"/>
    <col min="1323" max="1323" width="3.25" style="118" customWidth="1"/>
    <col min="1324" max="1324" width="2.625" style="118" customWidth="1"/>
    <col min="1325" max="1325" width="2.875" style="118" customWidth="1"/>
    <col min="1326" max="1326" width="3" style="118" customWidth="1"/>
    <col min="1327" max="1327" width="2.875" style="118" customWidth="1"/>
    <col min="1328" max="1328" width="4.25" style="118" customWidth="1"/>
    <col min="1329" max="1329" width="2.5" style="118" customWidth="1"/>
    <col min="1330" max="1330" width="2.875" style="118" customWidth="1"/>
    <col min="1331" max="1331" width="7" style="118" customWidth="1"/>
    <col min="1332" max="1332" width="1.625" style="118" customWidth="1"/>
    <col min="1333" max="1333" width="6" style="118" customWidth="1"/>
    <col min="1334" max="1334" width="7.125" style="118" customWidth="1"/>
    <col min="1335" max="1335" width="1.625" style="118" customWidth="1"/>
    <col min="1336" max="1336" width="5.625" style="118" customWidth="1"/>
    <col min="1337" max="1337" width="3.75" style="118" customWidth="1"/>
    <col min="1338" max="1338" width="2" style="118" customWidth="1"/>
    <col min="1339" max="1339" width="3.875" style="118" customWidth="1"/>
    <col min="1340" max="1340" width="4.875" style="118" customWidth="1"/>
    <col min="1341" max="1341" width="1.625" style="118" customWidth="1"/>
    <col min="1342" max="1342" width="4.75" style="118" customWidth="1"/>
    <col min="1343" max="1343" width="5.875" style="118" customWidth="1"/>
    <col min="1344" max="1344" width="1.25" style="118" customWidth="1"/>
    <col min="1345" max="1345" width="4.625" style="118" customWidth="1"/>
    <col min="1346" max="1346" width="4.75" style="118" customWidth="1"/>
    <col min="1347" max="1347" width="1.375" style="118" customWidth="1"/>
    <col min="1348" max="1348" width="4.75" style="118" customWidth="1"/>
    <col min="1349" max="1349" width="5.875" style="118" customWidth="1"/>
    <col min="1350" max="1350" width="1.125" style="118" customWidth="1"/>
    <col min="1351" max="1351" width="4.75" style="118" customWidth="1"/>
    <col min="1352" max="1352" width="9.625" style="118" customWidth="1"/>
    <col min="1353" max="1355" width="9" style="118"/>
    <col min="1356" max="1356" width="1.75" style="118" customWidth="1"/>
    <col min="1357" max="1357" width="5" style="118" customWidth="1"/>
    <col min="1358" max="1535" width="9" style="118"/>
    <col min="1536" max="1536" width="6.375" style="118" customWidth="1"/>
    <col min="1537" max="1537" width="31.25" style="118" customWidth="1"/>
    <col min="1538" max="1538" width="5.375" style="118" customWidth="1"/>
    <col min="1539" max="1539" width="1.5" style="118" customWidth="1"/>
    <col min="1540" max="1540" width="4.625" style="118" customWidth="1"/>
    <col min="1541" max="1541" width="1.375" style="118" customWidth="1"/>
    <col min="1542" max="1542" width="5.625" style="118" customWidth="1"/>
    <col min="1543" max="1543" width="5.375" style="118" customWidth="1"/>
    <col min="1544" max="1544" width="2.375" style="118" customWidth="1"/>
    <col min="1545" max="1545" width="3.875" style="118" customWidth="1"/>
    <col min="1546" max="1546" width="2" style="118" customWidth="1"/>
    <col min="1547" max="1547" width="6" style="118" customWidth="1"/>
    <col min="1548" max="1548" width="5.5" style="118" customWidth="1"/>
    <col min="1549" max="1549" width="2" style="118" customWidth="1"/>
    <col min="1550" max="1550" width="3.375" style="118" customWidth="1"/>
    <col min="1551" max="1551" width="2.25" style="118" customWidth="1"/>
    <col min="1552" max="1552" width="5.5" style="118" customWidth="1"/>
    <col min="1553" max="1553" width="6.125" style="118" customWidth="1"/>
    <col min="1554" max="1554" width="1.5" style="118" customWidth="1"/>
    <col min="1555" max="1555" width="7.25" style="118" customWidth="1"/>
    <col min="1556" max="1556" width="1.375" style="118" customWidth="1"/>
    <col min="1557" max="1557" width="5.75" style="118" customWidth="1"/>
    <col min="1558" max="1558" width="5.625" style="118" customWidth="1"/>
    <col min="1559" max="1559" width="1.375" style="118" customWidth="1"/>
    <col min="1560" max="1560" width="7" style="118" customWidth="1"/>
    <col min="1561" max="1561" width="1.75" style="118" customWidth="1"/>
    <col min="1562" max="1562" width="5.625" style="118" customWidth="1"/>
    <col min="1563" max="1563" width="5" style="118" customWidth="1"/>
    <col min="1564" max="1564" width="1.875" style="118" customWidth="1"/>
    <col min="1565" max="1565" width="4.875" style="118" customWidth="1"/>
    <col min="1566" max="1566" width="7.875" style="118" customWidth="1"/>
    <col min="1567" max="1567" width="2.5" style="118" customWidth="1"/>
    <col min="1568" max="1568" width="5.125" style="118" customWidth="1"/>
    <col min="1569" max="1569" width="6.375" style="118" customWidth="1"/>
    <col min="1570" max="1570" width="1.375" style="118" customWidth="1"/>
    <col min="1571" max="1571" width="5" style="118" customWidth="1"/>
    <col min="1572" max="1572" width="4.625" style="118" customWidth="1"/>
    <col min="1573" max="1573" width="2.125" style="118" customWidth="1"/>
    <col min="1574" max="1574" width="4.75" style="118" customWidth="1"/>
    <col min="1575" max="1575" width="7" style="118" customWidth="1"/>
    <col min="1576" max="1576" width="1.25" style="118" customWidth="1"/>
    <col min="1577" max="1577" width="4.875" style="118" customWidth="1"/>
    <col min="1578" max="1578" width="3.625" style="118" customWidth="1"/>
    <col min="1579" max="1579" width="3.25" style="118" customWidth="1"/>
    <col min="1580" max="1580" width="2.625" style="118" customWidth="1"/>
    <col min="1581" max="1581" width="2.875" style="118" customWidth="1"/>
    <col min="1582" max="1582" width="3" style="118" customWidth="1"/>
    <col min="1583" max="1583" width="2.875" style="118" customWidth="1"/>
    <col min="1584" max="1584" width="4.25" style="118" customWidth="1"/>
    <col min="1585" max="1585" width="2.5" style="118" customWidth="1"/>
    <col min="1586" max="1586" width="2.875" style="118" customWidth="1"/>
    <col min="1587" max="1587" width="7" style="118" customWidth="1"/>
    <col min="1588" max="1588" width="1.625" style="118" customWidth="1"/>
    <col min="1589" max="1589" width="6" style="118" customWidth="1"/>
    <col min="1590" max="1590" width="7.125" style="118" customWidth="1"/>
    <col min="1591" max="1591" width="1.625" style="118" customWidth="1"/>
    <col min="1592" max="1592" width="5.625" style="118" customWidth="1"/>
    <col min="1593" max="1593" width="3.75" style="118" customWidth="1"/>
    <col min="1594" max="1594" width="2" style="118" customWidth="1"/>
    <col min="1595" max="1595" width="3.875" style="118" customWidth="1"/>
    <col min="1596" max="1596" width="4.875" style="118" customWidth="1"/>
    <col min="1597" max="1597" width="1.625" style="118" customWidth="1"/>
    <col min="1598" max="1598" width="4.75" style="118" customWidth="1"/>
    <col min="1599" max="1599" width="5.875" style="118" customWidth="1"/>
    <col min="1600" max="1600" width="1.25" style="118" customWidth="1"/>
    <col min="1601" max="1601" width="4.625" style="118" customWidth="1"/>
    <col min="1602" max="1602" width="4.75" style="118" customWidth="1"/>
    <col min="1603" max="1603" width="1.375" style="118" customWidth="1"/>
    <col min="1604" max="1604" width="4.75" style="118" customWidth="1"/>
    <col min="1605" max="1605" width="5.875" style="118" customWidth="1"/>
    <col min="1606" max="1606" width="1.125" style="118" customWidth="1"/>
    <col min="1607" max="1607" width="4.75" style="118" customWidth="1"/>
    <col min="1608" max="1608" width="9.625" style="118" customWidth="1"/>
    <col min="1609" max="1611" width="9" style="118"/>
    <col min="1612" max="1612" width="1.75" style="118" customWidth="1"/>
    <col min="1613" max="1613" width="5" style="118" customWidth="1"/>
    <col min="1614" max="1791" width="9" style="118"/>
    <col min="1792" max="1792" width="6.375" style="118" customWidth="1"/>
    <col min="1793" max="1793" width="31.25" style="118" customWidth="1"/>
    <col min="1794" max="1794" width="5.375" style="118" customWidth="1"/>
    <col min="1795" max="1795" width="1.5" style="118" customWidth="1"/>
    <col min="1796" max="1796" width="4.625" style="118" customWidth="1"/>
    <col min="1797" max="1797" width="1.375" style="118" customWidth="1"/>
    <col min="1798" max="1798" width="5.625" style="118" customWidth="1"/>
    <col min="1799" max="1799" width="5.375" style="118" customWidth="1"/>
    <col min="1800" max="1800" width="2.375" style="118" customWidth="1"/>
    <col min="1801" max="1801" width="3.875" style="118" customWidth="1"/>
    <col min="1802" max="1802" width="2" style="118" customWidth="1"/>
    <col min="1803" max="1803" width="6" style="118" customWidth="1"/>
    <col min="1804" max="1804" width="5.5" style="118" customWidth="1"/>
    <col min="1805" max="1805" width="2" style="118" customWidth="1"/>
    <col min="1806" max="1806" width="3.375" style="118" customWidth="1"/>
    <col min="1807" max="1807" width="2.25" style="118" customWidth="1"/>
    <col min="1808" max="1808" width="5.5" style="118" customWidth="1"/>
    <col min="1809" max="1809" width="6.125" style="118" customWidth="1"/>
    <col min="1810" max="1810" width="1.5" style="118" customWidth="1"/>
    <col min="1811" max="1811" width="7.25" style="118" customWidth="1"/>
    <col min="1812" max="1812" width="1.375" style="118" customWidth="1"/>
    <col min="1813" max="1813" width="5.75" style="118" customWidth="1"/>
    <col min="1814" max="1814" width="5.625" style="118" customWidth="1"/>
    <col min="1815" max="1815" width="1.375" style="118" customWidth="1"/>
    <col min="1816" max="1816" width="7" style="118" customWidth="1"/>
    <col min="1817" max="1817" width="1.75" style="118" customWidth="1"/>
    <col min="1818" max="1818" width="5.625" style="118" customWidth="1"/>
    <col min="1819" max="1819" width="5" style="118" customWidth="1"/>
    <col min="1820" max="1820" width="1.875" style="118" customWidth="1"/>
    <col min="1821" max="1821" width="4.875" style="118" customWidth="1"/>
    <col min="1822" max="1822" width="7.875" style="118" customWidth="1"/>
    <col min="1823" max="1823" width="2.5" style="118" customWidth="1"/>
    <col min="1824" max="1824" width="5.125" style="118" customWidth="1"/>
    <col min="1825" max="1825" width="6.375" style="118" customWidth="1"/>
    <col min="1826" max="1826" width="1.375" style="118" customWidth="1"/>
    <col min="1827" max="1827" width="5" style="118" customWidth="1"/>
    <col min="1828" max="1828" width="4.625" style="118" customWidth="1"/>
    <col min="1829" max="1829" width="2.125" style="118" customWidth="1"/>
    <col min="1830" max="1830" width="4.75" style="118" customWidth="1"/>
    <col min="1831" max="1831" width="7" style="118" customWidth="1"/>
    <col min="1832" max="1832" width="1.25" style="118" customWidth="1"/>
    <col min="1833" max="1833" width="4.875" style="118" customWidth="1"/>
    <col min="1834" max="1834" width="3.625" style="118" customWidth="1"/>
    <col min="1835" max="1835" width="3.25" style="118" customWidth="1"/>
    <col min="1836" max="1836" width="2.625" style="118" customWidth="1"/>
    <col min="1837" max="1837" width="2.875" style="118" customWidth="1"/>
    <col min="1838" max="1838" width="3" style="118" customWidth="1"/>
    <col min="1839" max="1839" width="2.875" style="118" customWidth="1"/>
    <col min="1840" max="1840" width="4.25" style="118" customWidth="1"/>
    <col min="1841" max="1841" width="2.5" style="118" customWidth="1"/>
    <col min="1842" max="1842" width="2.875" style="118" customWidth="1"/>
    <col min="1843" max="1843" width="7" style="118" customWidth="1"/>
    <col min="1844" max="1844" width="1.625" style="118" customWidth="1"/>
    <col min="1845" max="1845" width="6" style="118" customWidth="1"/>
    <col min="1846" max="1846" width="7.125" style="118" customWidth="1"/>
    <col min="1847" max="1847" width="1.625" style="118" customWidth="1"/>
    <col min="1848" max="1848" width="5.625" style="118" customWidth="1"/>
    <col min="1849" max="1849" width="3.75" style="118" customWidth="1"/>
    <col min="1850" max="1850" width="2" style="118" customWidth="1"/>
    <col min="1851" max="1851" width="3.875" style="118" customWidth="1"/>
    <col min="1852" max="1852" width="4.875" style="118" customWidth="1"/>
    <col min="1853" max="1853" width="1.625" style="118" customWidth="1"/>
    <col min="1854" max="1854" width="4.75" style="118" customWidth="1"/>
    <col min="1855" max="1855" width="5.875" style="118" customWidth="1"/>
    <col min="1856" max="1856" width="1.25" style="118" customWidth="1"/>
    <col min="1857" max="1857" width="4.625" style="118" customWidth="1"/>
    <col min="1858" max="1858" width="4.75" style="118" customWidth="1"/>
    <col min="1859" max="1859" width="1.375" style="118" customWidth="1"/>
    <col min="1860" max="1860" width="4.75" style="118" customWidth="1"/>
    <col min="1861" max="1861" width="5.875" style="118" customWidth="1"/>
    <col min="1862" max="1862" width="1.125" style="118" customWidth="1"/>
    <col min="1863" max="1863" width="4.75" style="118" customWidth="1"/>
    <col min="1864" max="1864" width="9.625" style="118" customWidth="1"/>
    <col min="1865" max="1867" width="9" style="118"/>
    <col min="1868" max="1868" width="1.75" style="118" customWidth="1"/>
    <col min="1869" max="1869" width="5" style="118" customWidth="1"/>
    <col min="1870" max="2047" width="9" style="118"/>
    <col min="2048" max="2048" width="6.375" style="118" customWidth="1"/>
    <col min="2049" max="2049" width="31.25" style="118" customWidth="1"/>
    <col min="2050" max="2050" width="5.375" style="118" customWidth="1"/>
    <col min="2051" max="2051" width="1.5" style="118" customWidth="1"/>
    <col min="2052" max="2052" width="4.625" style="118" customWidth="1"/>
    <col min="2053" max="2053" width="1.375" style="118" customWidth="1"/>
    <col min="2054" max="2054" width="5.625" style="118" customWidth="1"/>
    <col min="2055" max="2055" width="5.375" style="118" customWidth="1"/>
    <col min="2056" max="2056" width="2.375" style="118" customWidth="1"/>
    <col min="2057" max="2057" width="3.875" style="118" customWidth="1"/>
    <col min="2058" max="2058" width="2" style="118" customWidth="1"/>
    <col min="2059" max="2059" width="6" style="118" customWidth="1"/>
    <col min="2060" max="2060" width="5.5" style="118" customWidth="1"/>
    <col min="2061" max="2061" width="2" style="118" customWidth="1"/>
    <col min="2062" max="2062" width="3.375" style="118" customWidth="1"/>
    <col min="2063" max="2063" width="2.25" style="118" customWidth="1"/>
    <col min="2064" max="2064" width="5.5" style="118" customWidth="1"/>
    <col min="2065" max="2065" width="6.125" style="118" customWidth="1"/>
    <col min="2066" max="2066" width="1.5" style="118" customWidth="1"/>
    <col min="2067" max="2067" width="7.25" style="118" customWidth="1"/>
    <col min="2068" max="2068" width="1.375" style="118" customWidth="1"/>
    <col min="2069" max="2069" width="5.75" style="118" customWidth="1"/>
    <col min="2070" max="2070" width="5.625" style="118" customWidth="1"/>
    <col min="2071" max="2071" width="1.375" style="118" customWidth="1"/>
    <col min="2072" max="2072" width="7" style="118" customWidth="1"/>
    <col min="2073" max="2073" width="1.75" style="118" customWidth="1"/>
    <col min="2074" max="2074" width="5.625" style="118" customWidth="1"/>
    <col min="2075" max="2075" width="5" style="118" customWidth="1"/>
    <col min="2076" max="2076" width="1.875" style="118" customWidth="1"/>
    <col min="2077" max="2077" width="4.875" style="118" customWidth="1"/>
    <col min="2078" max="2078" width="7.875" style="118" customWidth="1"/>
    <col min="2079" max="2079" width="2.5" style="118" customWidth="1"/>
    <col min="2080" max="2080" width="5.125" style="118" customWidth="1"/>
    <col min="2081" max="2081" width="6.375" style="118" customWidth="1"/>
    <col min="2082" max="2082" width="1.375" style="118" customWidth="1"/>
    <col min="2083" max="2083" width="5" style="118" customWidth="1"/>
    <col min="2084" max="2084" width="4.625" style="118" customWidth="1"/>
    <col min="2085" max="2085" width="2.125" style="118" customWidth="1"/>
    <col min="2086" max="2086" width="4.75" style="118" customWidth="1"/>
    <col min="2087" max="2087" width="7" style="118" customWidth="1"/>
    <col min="2088" max="2088" width="1.25" style="118" customWidth="1"/>
    <col min="2089" max="2089" width="4.875" style="118" customWidth="1"/>
    <col min="2090" max="2090" width="3.625" style="118" customWidth="1"/>
    <col min="2091" max="2091" width="3.25" style="118" customWidth="1"/>
    <col min="2092" max="2092" width="2.625" style="118" customWidth="1"/>
    <col min="2093" max="2093" width="2.875" style="118" customWidth="1"/>
    <col min="2094" max="2094" width="3" style="118" customWidth="1"/>
    <col min="2095" max="2095" width="2.875" style="118" customWidth="1"/>
    <col min="2096" max="2096" width="4.25" style="118" customWidth="1"/>
    <col min="2097" max="2097" width="2.5" style="118" customWidth="1"/>
    <col min="2098" max="2098" width="2.875" style="118" customWidth="1"/>
    <col min="2099" max="2099" width="7" style="118" customWidth="1"/>
    <col min="2100" max="2100" width="1.625" style="118" customWidth="1"/>
    <col min="2101" max="2101" width="6" style="118" customWidth="1"/>
    <col min="2102" max="2102" width="7.125" style="118" customWidth="1"/>
    <col min="2103" max="2103" width="1.625" style="118" customWidth="1"/>
    <col min="2104" max="2104" width="5.625" style="118" customWidth="1"/>
    <col min="2105" max="2105" width="3.75" style="118" customWidth="1"/>
    <col min="2106" max="2106" width="2" style="118" customWidth="1"/>
    <col min="2107" max="2107" width="3.875" style="118" customWidth="1"/>
    <col min="2108" max="2108" width="4.875" style="118" customWidth="1"/>
    <col min="2109" max="2109" width="1.625" style="118" customWidth="1"/>
    <col min="2110" max="2110" width="4.75" style="118" customWidth="1"/>
    <col min="2111" max="2111" width="5.875" style="118" customWidth="1"/>
    <col min="2112" max="2112" width="1.25" style="118" customWidth="1"/>
    <col min="2113" max="2113" width="4.625" style="118" customWidth="1"/>
    <col min="2114" max="2114" width="4.75" style="118" customWidth="1"/>
    <col min="2115" max="2115" width="1.375" style="118" customWidth="1"/>
    <col min="2116" max="2116" width="4.75" style="118" customWidth="1"/>
    <col min="2117" max="2117" width="5.875" style="118" customWidth="1"/>
    <col min="2118" max="2118" width="1.125" style="118" customWidth="1"/>
    <col min="2119" max="2119" width="4.75" style="118" customWidth="1"/>
    <col min="2120" max="2120" width="9.625" style="118" customWidth="1"/>
    <col min="2121" max="2123" width="9" style="118"/>
    <col min="2124" max="2124" width="1.75" style="118" customWidth="1"/>
    <col min="2125" max="2125" width="5" style="118" customWidth="1"/>
    <col min="2126" max="2303" width="9" style="118"/>
    <col min="2304" max="2304" width="6.375" style="118" customWidth="1"/>
    <col min="2305" max="2305" width="31.25" style="118" customWidth="1"/>
    <col min="2306" max="2306" width="5.375" style="118" customWidth="1"/>
    <col min="2307" max="2307" width="1.5" style="118" customWidth="1"/>
    <col min="2308" max="2308" width="4.625" style="118" customWidth="1"/>
    <col min="2309" max="2309" width="1.375" style="118" customWidth="1"/>
    <col min="2310" max="2310" width="5.625" style="118" customWidth="1"/>
    <col min="2311" max="2311" width="5.375" style="118" customWidth="1"/>
    <col min="2312" max="2312" width="2.375" style="118" customWidth="1"/>
    <col min="2313" max="2313" width="3.875" style="118" customWidth="1"/>
    <col min="2314" max="2314" width="2" style="118" customWidth="1"/>
    <col min="2315" max="2315" width="6" style="118" customWidth="1"/>
    <col min="2316" max="2316" width="5.5" style="118" customWidth="1"/>
    <col min="2317" max="2317" width="2" style="118" customWidth="1"/>
    <col min="2318" max="2318" width="3.375" style="118" customWidth="1"/>
    <col min="2319" max="2319" width="2.25" style="118" customWidth="1"/>
    <col min="2320" max="2320" width="5.5" style="118" customWidth="1"/>
    <col min="2321" max="2321" width="6.125" style="118" customWidth="1"/>
    <col min="2322" max="2322" width="1.5" style="118" customWidth="1"/>
    <col min="2323" max="2323" width="7.25" style="118" customWidth="1"/>
    <col min="2324" max="2324" width="1.375" style="118" customWidth="1"/>
    <col min="2325" max="2325" width="5.75" style="118" customWidth="1"/>
    <col min="2326" max="2326" width="5.625" style="118" customWidth="1"/>
    <col min="2327" max="2327" width="1.375" style="118" customWidth="1"/>
    <col min="2328" max="2328" width="7" style="118" customWidth="1"/>
    <col min="2329" max="2329" width="1.75" style="118" customWidth="1"/>
    <col min="2330" max="2330" width="5.625" style="118" customWidth="1"/>
    <col min="2331" max="2331" width="5" style="118" customWidth="1"/>
    <col min="2332" max="2332" width="1.875" style="118" customWidth="1"/>
    <col min="2333" max="2333" width="4.875" style="118" customWidth="1"/>
    <col min="2334" max="2334" width="7.875" style="118" customWidth="1"/>
    <col min="2335" max="2335" width="2.5" style="118" customWidth="1"/>
    <col min="2336" max="2336" width="5.125" style="118" customWidth="1"/>
    <col min="2337" max="2337" width="6.375" style="118" customWidth="1"/>
    <col min="2338" max="2338" width="1.375" style="118" customWidth="1"/>
    <col min="2339" max="2339" width="5" style="118" customWidth="1"/>
    <col min="2340" max="2340" width="4.625" style="118" customWidth="1"/>
    <col min="2341" max="2341" width="2.125" style="118" customWidth="1"/>
    <col min="2342" max="2342" width="4.75" style="118" customWidth="1"/>
    <col min="2343" max="2343" width="7" style="118" customWidth="1"/>
    <col min="2344" max="2344" width="1.25" style="118" customWidth="1"/>
    <col min="2345" max="2345" width="4.875" style="118" customWidth="1"/>
    <col min="2346" max="2346" width="3.625" style="118" customWidth="1"/>
    <col min="2347" max="2347" width="3.25" style="118" customWidth="1"/>
    <col min="2348" max="2348" width="2.625" style="118" customWidth="1"/>
    <col min="2349" max="2349" width="2.875" style="118" customWidth="1"/>
    <col min="2350" max="2350" width="3" style="118" customWidth="1"/>
    <col min="2351" max="2351" width="2.875" style="118" customWidth="1"/>
    <col min="2352" max="2352" width="4.25" style="118" customWidth="1"/>
    <col min="2353" max="2353" width="2.5" style="118" customWidth="1"/>
    <col min="2354" max="2354" width="2.875" style="118" customWidth="1"/>
    <col min="2355" max="2355" width="7" style="118" customWidth="1"/>
    <col min="2356" max="2356" width="1.625" style="118" customWidth="1"/>
    <col min="2357" max="2357" width="6" style="118" customWidth="1"/>
    <col min="2358" max="2358" width="7.125" style="118" customWidth="1"/>
    <col min="2359" max="2359" width="1.625" style="118" customWidth="1"/>
    <col min="2360" max="2360" width="5.625" style="118" customWidth="1"/>
    <col min="2361" max="2361" width="3.75" style="118" customWidth="1"/>
    <col min="2362" max="2362" width="2" style="118" customWidth="1"/>
    <col min="2363" max="2363" width="3.875" style="118" customWidth="1"/>
    <col min="2364" max="2364" width="4.875" style="118" customWidth="1"/>
    <col min="2365" max="2365" width="1.625" style="118" customWidth="1"/>
    <col min="2366" max="2366" width="4.75" style="118" customWidth="1"/>
    <col min="2367" max="2367" width="5.875" style="118" customWidth="1"/>
    <col min="2368" max="2368" width="1.25" style="118" customWidth="1"/>
    <col min="2369" max="2369" width="4.625" style="118" customWidth="1"/>
    <col min="2370" max="2370" width="4.75" style="118" customWidth="1"/>
    <col min="2371" max="2371" width="1.375" style="118" customWidth="1"/>
    <col min="2372" max="2372" width="4.75" style="118" customWidth="1"/>
    <col min="2373" max="2373" width="5.875" style="118" customWidth="1"/>
    <col min="2374" max="2374" width="1.125" style="118" customWidth="1"/>
    <col min="2375" max="2375" width="4.75" style="118" customWidth="1"/>
    <col min="2376" max="2376" width="9.625" style="118" customWidth="1"/>
    <col min="2377" max="2379" width="9" style="118"/>
    <col min="2380" max="2380" width="1.75" style="118" customWidth="1"/>
    <col min="2381" max="2381" width="5" style="118" customWidth="1"/>
    <col min="2382" max="2559" width="9" style="118"/>
    <col min="2560" max="2560" width="6.375" style="118" customWidth="1"/>
    <col min="2561" max="2561" width="31.25" style="118" customWidth="1"/>
    <col min="2562" max="2562" width="5.375" style="118" customWidth="1"/>
    <col min="2563" max="2563" width="1.5" style="118" customWidth="1"/>
    <col min="2564" max="2564" width="4.625" style="118" customWidth="1"/>
    <col min="2565" max="2565" width="1.375" style="118" customWidth="1"/>
    <col min="2566" max="2566" width="5.625" style="118" customWidth="1"/>
    <col min="2567" max="2567" width="5.375" style="118" customWidth="1"/>
    <col min="2568" max="2568" width="2.375" style="118" customWidth="1"/>
    <col min="2569" max="2569" width="3.875" style="118" customWidth="1"/>
    <col min="2570" max="2570" width="2" style="118" customWidth="1"/>
    <col min="2571" max="2571" width="6" style="118" customWidth="1"/>
    <col min="2572" max="2572" width="5.5" style="118" customWidth="1"/>
    <col min="2573" max="2573" width="2" style="118" customWidth="1"/>
    <col min="2574" max="2574" width="3.375" style="118" customWidth="1"/>
    <col min="2575" max="2575" width="2.25" style="118" customWidth="1"/>
    <col min="2576" max="2576" width="5.5" style="118" customWidth="1"/>
    <col min="2577" max="2577" width="6.125" style="118" customWidth="1"/>
    <col min="2578" max="2578" width="1.5" style="118" customWidth="1"/>
    <col min="2579" max="2579" width="7.25" style="118" customWidth="1"/>
    <col min="2580" max="2580" width="1.375" style="118" customWidth="1"/>
    <col min="2581" max="2581" width="5.75" style="118" customWidth="1"/>
    <col min="2582" max="2582" width="5.625" style="118" customWidth="1"/>
    <col min="2583" max="2583" width="1.375" style="118" customWidth="1"/>
    <col min="2584" max="2584" width="7" style="118" customWidth="1"/>
    <col min="2585" max="2585" width="1.75" style="118" customWidth="1"/>
    <col min="2586" max="2586" width="5.625" style="118" customWidth="1"/>
    <col min="2587" max="2587" width="5" style="118" customWidth="1"/>
    <col min="2588" max="2588" width="1.875" style="118" customWidth="1"/>
    <col min="2589" max="2589" width="4.875" style="118" customWidth="1"/>
    <col min="2590" max="2590" width="7.875" style="118" customWidth="1"/>
    <col min="2591" max="2591" width="2.5" style="118" customWidth="1"/>
    <col min="2592" max="2592" width="5.125" style="118" customWidth="1"/>
    <col min="2593" max="2593" width="6.375" style="118" customWidth="1"/>
    <col min="2594" max="2594" width="1.375" style="118" customWidth="1"/>
    <col min="2595" max="2595" width="5" style="118" customWidth="1"/>
    <col min="2596" max="2596" width="4.625" style="118" customWidth="1"/>
    <col min="2597" max="2597" width="2.125" style="118" customWidth="1"/>
    <col min="2598" max="2598" width="4.75" style="118" customWidth="1"/>
    <col min="2599" max="2599" width="7" style="118" customWidth="1"/>
    <col min="2600" max="2600" width="1.25" style="118" customWidth="1"/>
    <col min="2601" max="2601" width="4.875" style="118" customWidth="1"/>
    <col min="2602" max="2602" width="3.625" style="118" customWidth="1"/>
    <col min="2603" max="2603" width="3.25" style="118" customWidth="1"/>
    <col min="2604" max="2604" width="2.625" style="118" customWidth="1"/>
    <col min="2605" max="2605" width="2.875" style="118" customWidth="1"/>
    <col min="2606" max="2606" width="3" style="118" customWidth="1"/>
    <col min="2607" max="2607" width="2.875" style="118" customWidth="1"/>
    <col min="2608" max="2608" width="4.25" style="118" customWidth="1"/>
    <col min="2609" max="2609" width="2.5" style="118" customWidth="1"/>
    <col min="2610" max="2610" width="2.875" style="118" customWidth="1"/>
    <col min="2611" max="2611" width="7" style="118" customWidth="1"/>
    <col min="2612" max="2612" width="1.625" style="118" customWidth="1"/>
    <col min="2613" max="2613" width="6" style="118" customWidth="1"/>
    <col min="2614" max="2614" width="7.125" style="118" customWidth="1"/>
    <col min="2615" max="2615" width="1.625" style="118" customWidth="1"/>
    <col min="2616" max="2616" width="5.625" style="118" customWidth="1"/>
    <col min="2617" max="2617" width="3.75" style="118" customWidth="1"/>
    <col min="2618" max="2618" width="2" style="118" customWidth="1"/>
    <col min="2619" max="2619" width="3.875" style="118" customWidth="1"/>
    <col min="2620" max="2620" width="4.875" style="118" customWidth="1"/>
    <col min="2621" max="2621" width="1.625" style="118" customWidth="1"/>
    <col min="2622" max="2622" width="4.75" style="118" customWidth="1"/>
    <col min="2623" max="2623" width="5.875" style="118" customWidth="1"/>
    <col min="2624" max="2624" width="1.25" style="118" customWidth="1"/>
    <col min="2625" max="2625" width="4.625" style="118" customWidth="1"/>
    <col min="2626" max="2626" width="4.75" style="118" customWidth="1"/>
    <col min="2627" max="2627" width="1.375" style="118" customWidth="1"/>
    <col min="2628" max="2628" width="4.75" style="118" customWidth="1"/>
    <col min="2629" max="2629" width="5.875" style="118" customWidth="1"/>
    <col min="2630" max="2630" width="1.125" style="118" customWidth="1"/>
    <col min="2631" max="2631" width="4.75" style="118" customWidth="1"/>
    <col min="2632" max="2632" width="9.625" style="118" customWidth="1"/>
    <col min="2633" max="2635" width="9" style="118"/>
    <col min="2636" max="2636" width="1.75" style="118" customWidth="1"/>
    <col min="2637" max="2637" width="5" style="118" customWidth="1"/>
    <col min="2638" max="2815" width="9" style="118"/>
    <col min="2816" max="2816" width="6.375" style="118" customWidth="1"/>
    <col min="2817" max="2817" width="31.25" style="118" customWidth="1"/>
    <col min="2818" max="2818" width="5.375" style="118" customWidth="1"/>
    <col min="2819" max="2819" width="1.5" style="118" customWidth="1"/>
    <col min="2820" max="2820" width="4.625" style="118" customWidth="1"/>
    <col min="2821" max="2821" width="1.375" style="118" customWidth="1"/>
    <col min="2822" max="2822" width="5.625" style="118" customWidth="1"/>
    <col min="2823" max="2823" width="5.375" style="118" customWidth="1"/>
    <col min="2824" max="2824" width="2.375" style="118" customWidth="1"/>
    <col min="2825" max="2825" width="3.875" style="118" customWidth="1"/>
    <col min="2826" max="2826" width="2" style="118" customWidth="1"/>
    <col min="2827" max="2827" width="6" style="118" customWidth="1"/>
    <col min="2828" max="2828" width="5.5" style="118" customWidth="1"/>
    <col min="2829" max="2829" width="2" style="118" customWidth="1"/>
    <col min="2830" max="2830" width="3.375" style="118" customWidth="1"/>
    <col min="2831" max="2831" width="2.25" style="118" customWidth="1"/>
    <col min="2832" max="2832" width="5.5" style="118" customWidth="1"/>
    <col min="2833" max="2833" width="6.125" style="118" customWidth="1"/>
    <col min="2834" max="2834" width="1.5" style="118" customWidth="1"/>
    <col min="2835" max="2835" width="7.25" style="118" customWidth="1"/>
    <col min="2836" max="2836" width="1.375" style="118" customWidth="1"/>
    <col min="2837" max="2837" width="5.75" style="118" customWidth="1"/>
    <col min="2838" max="2838" width="5.625" style="118" customWidth="1"/>
    <col min="2839" max="2839" width="1.375" style="118" customWidth="1"/>
    <col min="2840" max="2840" width="7" style="118" customWidth="1"/>
    <col min="2841" max="2841" width="1.75" style="118" customWidth="1"/>
    <col min="2842" max="2842" width="5.625" style="118" customWidth="1"/>
    <col min="2843" max="2843" width="5" style="118" customWidth="1"/>
    <col min="2844" max="2844" width="1.875" style="118" customWidth="1"/>
    <col min="2845" max="2845" width="4.875" style="118" customWidth="1"/>
    <col min="2846" max="2846" width="7.875" style="118" customWidth="1"/>
    <col min="2847" max="2847" width="2.5" style="118" customWidth="1"/>
    <col min="2848" max="2848" width="5.125" style="118" customWidth="1"/>
    <col min="2849" max="2849" width="6.375" style="118" customWidth="1"/>
    <col min="2850" max="2850" width="1.375" style="118" customWidth="1"/>
    <col min="2851" max="2851" width="5" style="118" customWidth="1"/>
    <col min="2852" max="2852" width="4.625" style="118" customWidth="1"/>
    <col min="2853" max="2853" width="2.125" style="118" customWidth="1"/>
    <col min="2854" max="2854" width="4.75" style="118" customWidth="1"/>
    <col min="2855" max="2855" width="7" style="118" customWidth="1"/>
    <col min="2856" max="2856" width="1.25" style="118" customWidth="1"/>
    <col min="2857" max="2857" width="4.875" style="118" customWidth="1"/>
    <col min="2858" max="2858" width="3.625" style="118" customWidth="1"/>
    <col min="2859" max="2859" width="3.25" style="118" customWidth="1"/>
    <col min="2860" max="2860" width="2.625" style="118" customWidth="1"/>
    <col min="2861" max="2861" width="2.875" style="118" customWidth="1"/>
    <col min="2862" max="2862" width="3" style="118" customWidth="1"/>
    <col min="2863" max="2863" width="2.875" style="118" customWidth="1"/>
    <col min="2864" max="2864" width="4.25" style="118" customWidth="1"/>
    <col min="2865" max="2865" width="2.5" style="118" customWidth="1"/>
    <col min="2866" max="2866" width="2.875" style="118" customWidth="1"/>
    <col min="2867" max="2867" width="7" style="118" customWidth="1"/>
    <col min="2868" max="2868" width="1.625" style="118" customWidth="1"/>
    <col min="2869" max="2869" width="6" style="118" customWidth="1"/>
    <col min="2870" max="2870" width="7.125" style="118" customWidth="1"/>
    <col min="2871" max="2871" width="1.625" style="118" customWidth="1"/>
    <col min="2872" max="2872" width="5.625" style="118" customWidth="1"/>
    <col min="2873" max="2873" width="3.75" style="118" customWidth="1"/>
    <col min="2874" max="2874" width="2" style="118" customWidth="1"/>
    <col min="2875" max="2875" width="3.875" style="118" customWidth="1"/>
    <col min="2876" max="2876" width="4.875" style="118" customWidth="1"/>
    <col min="2877" max="2877" width="1.625" style="118" customWidth="1"/>
    <col min="2878" max="2878" width="4.75" style="118" customWidth="1"/>
    <col min="2879" max="2879" width="5.875" style="118" customWidth="1"/>
    <col min="2880" max="2880" width="1.25" style="118" customWidth="1"/>
    <col min="2881" max="2881" width="4.625" style="118" customWidth="1"/>
    <col min="2882" max="2882" width="4.75" style="118" customWidth="1"/>
    <col min="2883" max="2883" width="1.375" style="118" customWidth="1"/>
    <col min="2884" max="2884" width="4.75" style="118" customWidth="1"/>
    <col min="2885" max="2885" width="5.875" style="118" customWidth="1"/>
    <col min="2886" max="2886" width="1.125" style="118" customWidth="1"/>
    <col min="2887" max="2887" width="4.75" style="118" customWidth="1"/>
    <col min="2888" max="2888" width="9.625" style="118" customWidth="1"/>
    <col min="2889" max="2891" width="9" style="118"/>
    <col min="2892" max="2892" width="1.75" style="118" customWidth="1"/>
    <col min="2893" max="2893" width="5" style="118" customWidth="1"/>
    <col min="2894" max="3071" width="9" style="118"/>
    <col min="3072" max="3072" width="6.375" style="118" customWidth="1"/>
    <col min="3073" max="3073" width="31.25" style="118" customWidth="1"/>
    <col min="3074" max="3074" width="5.375" style="118" customWidth="1"/>
    <col min="3075" max="3075" width="1.5" style="118" customWidth="1"/>
    <col min="3076" max="3076" width="4.625" style="118" customWidth="1"/>
    <col min="3077" max="3077" width="1.375" style="118" customWidth="1"/>
    <col min="3078" max="3078" width="5.625" style="118" customWidth="1"/>
    <col min="3079" max="3079" width="5.375" style="118" customWidth="1"/>
    <col min="3080" max="3080" width="2.375" style="118" customWidth="1"/>
    <col min="3081" max="3081" width="3.875" style="118" customWidth="1"/>
    <col min="3082" max="3082" width="2" style="118" customWidth="1"/>
    <col min="3083" max="3083" width="6" style="118" customWidth="1"/>
    <col min="3084" max="3084" width="5.5" style="118" customWidth="1"/>
    <col min="3085" max="3085" width="2" style="118" customWidth="1"/>
    <col min="3086" max="3086" width="3.375" style="118" customWidth="1"/>
    <col min="3087" max="3087" width="2.25" style="118" customWidth="1"/>
    <col min="3088" max="3088" width="5.5" style="118" customWidth="1"/>
    <col min="3089" max="3089" width="6.125" style="118" customWidth="1"/>
    <col min="3090" max="3090" width="1.5" style="118" customWidth="1"/>
    <col min="3091" max="3091" width="7.25" style="118" customWidth="1"/>
    <col min="3092" max="3092" width="1.375" style="118" customWidth="1"/>
    <col min="3093" max="3093" width="5.75" style="118" customWidth="1"/>
    <col min="3094" max="3094" width="5.625" style="118" customWidth="1"/>
    <col min="3095" max="3095" width="1.375" style="118" customWidth="1"/>
    <col min="3096" max="3096" width="7" style="118" customWidth="1"/>
    <col min="3097" max="3097" width="1.75" style="118" customWidth="1"/>
    <col min="3098" max="3098" width="5.625" style="118" customWidth="1"/>
    <col min="3099" max="3099" width="5" style="118" customWidth="1"/>
    <col min="3100" max="3100" width="1.875" style="118" customWidth="1"/>
    <col min="3101" max="3101" width="4.875" style="118" customWidth="1"/>
    <col min="3102" max="3102" width="7.875" style="118" customWidth="1"/>
    <col min="3103" max="3103" width="2.5" style="118" customWidth="1"/>
    <col min="3104" max="3104" width="5.125" style="118" customWidth="1"/>
    <col min="3105" max="3105" width="6.375" style="118" customWidth="1"/>
    <col min="3106" max="3106" width="1.375" style="118" customWidth="1"/>
    <col min="3107" max="3107" width="5" style="118" customWidth="1"/>
    <col min="3108" max="3108" width="4.625" style="118" customWidth="1"/>
    <col min="3109" max="3109" width="2.125" style="118" customWidth="1"/>
    <col min="3110" max="3110" width="4.75" style="118" customWidth="1"/>
    <col min="3111" max="3111" width="7" style="118" customWidth="1"/>
    <col min="3112" max="3112" width="1.25" style="118" customWidth="1"/>
    <col min="3113" max="3113" width="4.875" style="118" customWidth="1"/>
    <col min="3114" max="3114" width="3.625" style="118" customWidth="1"/>
    <col min="3115" max="3115" width="3.25" style="118" customWidth="1"/>
    <col min="3116" max="3116" width="2.625" style="118" customWidth="1"/>
    <col min="3117" max="3117" width="2.875" style="118" customWidth="1"/>
    <col min="3118" max="3118" width="3" style="118" customWidth="1"/>
    <col min="3119" max="3119" width="2.875" style="118" customWidth="1"/>
    <col min="3120" max="3120" width="4.25" style="118" customWidth="1"/>
    <col min="3121" max="3121" width="2.5" style="118" customWidth="1"/>
    <col min="3122" max="3122" width="2.875" style="118" customWidth="1"/>
    <col min="3123" max="3123" width="7" style="118" customWidth="1"/>
    <col min="3124" max="3124" width="1.625" style="118" customWidth="1"/>
    <col min="3125" max="3125" width="6" style="118" customWidth="1"/>
    <col min="3126" max="3126" width="7.125" style="118" customWidth="1"/>
    <col min="3127" max="3127" width="1.625" style="118" customWidth="1"/>
    <col min="3128" max="3128" width="5.625" style="118" customWidth="1"/>
    <col min="3129" max="3129" width="3.75" style="118" customWidth="1"/>
    <col min="3130" max="3130" width="2" style="118" customWidth="1"/>
    <col min="3131" max="3131" width="3.875" style="118" customWidth="1"/>
    <col min="3132" max="3132" width="4.875" style="118" customWidth="1"/>
    <col min="3133" max="3133" width="1.625" style="118" customWidth="1"/>
    <col min="3134" max="3134" width="4.75" style="118" customWidth="1"/>
    <col min="3135" max="3135" width="5.875" style="118" customWidth="1"/>
    <col min="3136" max="3136" width="1.25" style="118" customWidth="1"/>
    <col min="3137" max="3137" width="4.625" style="118" customWidth="1"/>
    <col min="3138" max="3138" width="4.75" style="118" customWidth="1"/>
    <col min="3139" max="3139" width="1.375" style="118" customWidth="1"/>
    <col min="3140" max="3140" width="4.75" style="118" customWidth="1"/>
    <col min="3141" max="3141" width="5.875" style="118" customWidth="1"/>
    <col min="3142" max="3142" width="1.125" style="118" customWidth="1"/>
    <col min="3143" max="3143" width="4.75" style="118" customWidth="1"/>
    <col min="3144" max="3144" width="9.625" style="118" customWidth="1"/>
    <col min="3145" max="3147" width="9" style="118"/>
    <col min="3148" max="3148" width="1.75" style="118" customWidth="1"/>
    <col min="3149" max="3149" width="5" style="118" customWidth="1"/>
    <col min="3150" max="3327" width="9" style="118"/>
    <col min="3328" max="3328" width="6.375" style="118" customWidth="1"/>
    <col min="3329" max="3329" width="31.25" style="118" customWidth="1"/>
    <col min="3330" max="3330" width="5.375" style="118" customWidth="1"/>
    <col min="3331" max="3331" width="1.5" style="118" customWidth="1"/>
    <col min="3332" max="3332" width="4.625" style="118" customWidth="1"/>
    <col min="3333" max="3333" width="1.375" style="118" customWidth="1"/>
    <col min="3334" max="3334" width="5.625" style="118" customWidth="1"/>
    <col min="3335" max="3335" width="5.375" style="118" customWidth="1"/>
    <col min="3336" max="3336" width="2.375" style="118" customWidth="1"/>
    <col min="3337" max="3337" width="3.875" style="118" customWidth="1"/>
    <col min="3338" max="3338" width="2" style="118" customWidth="1"/>
    <col min="3339" max="3339" width="6" style="118" customWidth="1"/>
    <col min="3340" max="3340" width="5.5" style="118" customWidth="1"/>
    <col min="3341" max="3341" width="2" style="118" customWidth="1"/>
    <col min="3342" max="3342" width="3.375" style="118" customWidth="1"/>
    <col min="3343" max="3343" width="2.25" style="118" customWidth="1"/>
    <col min="3344" max="3344" width="5.5" style="118" customWidth="1"/>
    <col min="3345" max="3345" width="6.125" style="118" customWidth="1"/>
    <col min="3346" max="3346" width="1.5" style="118" customWidth="1"/>
    <col min="3347" max="3347" width="7.25" style="118" customWidth="1"/>
    <col min="3348" max="3348" width="1.375" style="118" customWidth="1"/>
    <col min="3349" max="3349" width="5.75" style="118" customWidth="1"/>
    <col min="3350" max="3350" width="5.625" style="118" customWidth="1"/>
    <col min="3351" max="3351" width="1.375" style="118" customWidth="1"/>
    <col min="3352" max="3352" width="7" style="118" customWidth="1"/>
    <col min="3353" max="3353" width="1.75" style="118" customWidth="1"/>
    <col min="3354" max="3354" width="5.625" style="118" customWidth="1"/>
    <col min="3355" max="3355" width="5" style="118" customWidth="1"/>
    <col min="3356" max="3356" width="1.875" style="118" customWidth="1"/>
    <col min="3357" max="3357" width="4.875" style="118" customWidth="1"/>
    <col min="3358" max="3358" width="7.875" style="118" customWidth="1"/>
    <col min="3359" max="3359" width="2.5" style="118" customWidth="1"/>
    <col min="3360" max="3360" width="5.125" style="118" customWidth="1"/>
    <col min="3361" max="3361" width="6.375" style="118" customWidth="1"/>
    <col min="3362" max="3362" width="1.375" style="118" customWidth="1"/>
    <col min="3363" max="3363" width="5" style="118" customWidth="1"/>
    <col min="3364" max="3364" width="4.625" style="118" customWidth="1"/>
    <col min="3365" max="3365" width="2.125" style="118" customWidth="1"/>
    <col min="3366" max="3366" width="4.75" style="118" customWidth="1"/>
    <col min="3367" max="3367" width="7" style="118" customWidth="1"/>
    <col min="3368" max="3368" width="1.25" style="118" customWidth="1"/>
    <col min="3369" max="3369" width="4.875" style="118" customWidth="1"/>
    <col min="3370" max="3370" width="3.625" style="118" customWidth="1"/>
    <col min="3371" max="3371" width="3.25" style="118" customWidth="1"/>
    <col min="3372" max="3372" width="2.625" style="118" customWidth="1"/>
    <col min="3373" max="3373" width="2.875" style="118" customWidth="1"/>
    <col min="3374" max="3374" width="3" style="118" customWidth="1"/>
    <col min="3375" max="3375" width="2.875" style="118" customWidth="1"/>
    <col min="3376" max="3376" width="4.25" style="118" customWidth="1"/>
    <col min="3377" max="3377" width="2.5" style="118" customWidth="1"/>
    <col min="3378" max="3378" width="2.875" style="118" customWidth="1"/>
    <col min="3379" max="3379" width="7" style="118" customWidth="1"/>
    <col min="3380" max="3380" width="1.625" style="118" customWidth="1"/>
    <col min="3381" max="3381" width="6" style="118" customWidth="1"/>
    <col min="3382" max="3382" width="7.125" style="118" customWidth="1"/>
    <col min="3383" max="3383" width="1.625" style="118" customWidth="1"/>
    <col min="3384" max="3384" width="5.625" style="118" customWidth="1"/>
    <col min="3385" max="3385" width="3.75" style="118" customWidth="1"/>
    <col min="3386" max="3386" width="2" style="118" customWidth="1"/>
    <col min="3387" max="3387" width="3.875" style="118" customWidth="1"/>
    <col min="3388" max="3388" width="4.875" style="118" customWidth="1"/>
    <col min="3389" max="3389" width="1.625" style="118" customWidth="1"/>
    <col min="3390" max="3390" width="4.75" style="118" customWidth="1"/>
    <col min="3391" max="3391" width="5.875" style="118" customWidth="1"/>
    <col min="3392" max="3392" width="1.25" style="118" customWidth="1"/>
    <col min="3393" max="3393" width="4.625" style="118" customWidth="1"/>
    <col min="3394" max="3394" width="4.75" style="118" customWidth="1"/>
    <col min="3395" max="3395" width="1.375" style="118" customWidth="1"/>
    <col min="3396" max="3396" width="4.75" style="118" customWidth="1"/>
    <col min="3397" max="3397" width="5.875" style="118" customWidth="1"/>
    <col min="3398" max="3398" width="1.125" style="118" customWidth="1"/>
    <col min="3399" max="3399" width="4.75" style="118" customWidth="1"/>
    <col min="3400" max="3400" width="9.625" style="118" customWidth="1"/>
    <col min="3401" max="3403" width="9" style="118"/>
    <col min="3404" max="3404" width="1.75" style="118" customWidth="1"/>
    <col min="3405" max="3405" width="5" style="118" customWidth="1"/>
    <col min="3406" max="3583" width="9" style="118"/>
    <col min="3584" max="3584" width="6.375" style="118" customWidth="1"/>
    <col min="3585" max="3585" width="31.25" style="118" customWidth="1"/>
    <col min="3586" max="3586" width="5.375" style="118" customWidth="1"/>
    <col min="3587" max="3587" width="1.5" style="118" customWidth="1"/>
    <col min="3588" max="3588" width="4.625" style="118" customWidth="1"/>
    <col min="3589" max="3589" width="1.375" style="118" customWidth="1"/>
    <col min="3590" max="3590" width="5.625" style="118" customWidth="1"/>
    <col min="3591" max="3591" width="5.375" style="118" customWidth="1"/>
    <col min="3592" max="3592" width="2.375" style="118" customWidth="1"/>
    <col min="3593" max="3593" width="3.875" style="118" customWidth="1"/>
    <col min="3594" max="3594" width="2" style="118" customWidth="1"/>
    <col min="3595" max="3595" width="6" style="118" customWidth="1"/>
    <col min="3596" max="3596" width="5.5" style="118" customWidth="1"/>
    <col min="3597" max="3597" width="2" style="118" customWidth="1"/>
    <col min="3598" max="3598" width="3.375" style="118" customWidth="1"/>
    <col min="3599" max="3599" width="2.25" style="118" customWidth="1"/>
    <col min="3600" max="3600" width="5.5" style="118" customWidth="1"/>
    <col min="3601" max="3601" width="6.125" style="118" customWidth="1"/>
    <col min="3602" max="3602" width="1.5" style="118" customWidth="1"/>
    <col min="3603" max="3603" width="7.25" style="118" customWidth="1"/>
    <col min="3604" max="3604" width="1.375" style="118" customWidth="1"/>
    <col min="3605" max="3605" width="5.75" style="118" customWidth="1"/>
    <col min="3606" max="3606" width="5.625" style="118" customWidth="1"/>
    <col min="3607" max="3607" width="1.375" style="118" customWidth="1"/>
    <col min="3608" max="3608" width="7" style="118" customWidth="1"/>
    <col min="3609" max="3609" width="1.75" style="118" customWidth="1"/>
    <col min="3610" max="3610" width="5.625" style="118" customWidth="1"/>
    <col min="3611" max="3611" width="5" style="118" customWidth="1"/>
    <col min="3612" max="3612" width="1.875" style="118" customWidth="1"/>
    <col min="3613" max="3613" width="4.875" style="118" customWidth="1"/>
    <col min="3614" max="3614" width="7.875" style="118" customWidth="1"/>
    <col min="3615" max="3615" width="2.5" style="118" customWidth="1"/>
    <col min="3616" max="3616" width="5.125" style="118" customWidth="1"/>
    <col min="3617" max="3617" width="6.375" style="118" customWidth="1"/>
    <col min="3618" max="3618" width="1.375" style="118" customWidth="1"/>
    <col min="3619" max="3619" width="5" style="118" customWidth="1"/>
    <col min="3620" max="3620" width="4.625" style="118" customWidth="1"/>
    <col min="3621" max="3621" width="2.125" style="118" customWidth="1"/>
    <col min="3622" max="3622" width="4.75" style="118" customWidth="1"/>
    <col min="3623" max="3623" width="7" style="118" customWidth="1"/>
    <col min="3624" max="3624" width="1.25" style="118" customWidth="1"/>
    <col min="3625" max="3625" width="4.875" style="118" customWidth="1"/>
    <col min="3626" max="3626" width="3.625" style="118" customWidth="1"/>
    <col min="3627" max="3627" width="3.25" style="118" customWidth="1"/>
    <col min="3628" max="3628" width="2.625" style="118" customWidth="1"/>
    <col min="3629" max="3629" width="2.875" style="118" customWidth="1"/>
    <col min="3630" max="3630" width="3" style="118" customWidth="1"/>
    <col min="3631" max="3631" width="2.875" style="118" customWidth="1"/>
    <col min="3632" max="3632" width="4.25" style="118" customWidth="1"/>
    <col min="3633" max="3633" width="2.5" style="118" customWidth="1"/>
    <col min="3634" max="3634" width="2.875" style="118" customWidth="1"/>
    <col min="3635" max="3635" width="7" style="118" customWidth="1"/>
    <col min="3636" max="3636" width="1.625" style="118" customWidth="1"/>
    <col min="3637" max="3637" width="6" style="118" customWidth="1"/>
    <col min="3638" max="3638" width="7.125" style="118" customWidth="1"/>
    <col min="3639" max="3639" width="1.625" style="118" customWidth="1"/>
    <col min="3640" max="3640" width="5.625" style="118" customWidth="1"/>
    <col min="3641" max="3641" width="3.75" style="118" customWidth="1"/>
    <col min="3642" max="3642" width="2" style="118" customWidth="1"/>
    <col min="3643" max="3643" width="3.875" style="118" customWidth="1"/>
    <col min="3644" max="3644" width="4.875" style="118" customWidth="1"/>
    <col min="3645" max="3645" width="1.625" style="118" customWidth="1"/>
    <col min="3646" max="3646" width="4.75" style="118" customWidth="1"/>
    <col min="3647" max="3647" width="5.875" style="118" customWidth="1"/>
    <col min="3648" max="3648" width="1.25" style="118" customWidth="1"/>
    <col min="3649" max="3649" width="4.625" style="118" customWidth="1"/>
    <col min="3650" max="3650" width="4.75" style="118" customWidth="1"/>
    <col min="3651" max="3651" width="1.375" style="118" customWidth="1"/>
    <col min="3652" max="3652" width="4.75" style="118" customWidth="1"/>
    <col min="3653" max="3653" width="5.875" style="118" customWidth="1"/>
    <col min="3654" max="3654" width="1.125" style="118" customWidth="1"/>
    <col min="3655" max="3655" width="4.75" style="118" customWidth="1"/>
    <col min="3656" max="3656" width="9.625" style="118" customWidth="1"/>
    <col min="3657" max="3659" width="9" style="118"/>
    <col min="3660" max="3660" width="1.75" style="118" customWidth="1"/>
    <col min="3661" max="3661" width="5" style="118" customWidth="1"/>
    <col min="3662" max="3839" width="9" style="118"/>
    <col min="3840" max="3840" width="6.375" style="118" customWidth="1"/>
    <col min="3841" max="3841" width="31.25" style="118" customWidth="1"/>
    <col min="3842" max="3842" width="5.375" style="118" customWidth="1"/>
    <col min="3843" max="3843" width="1.5" style="118" customWidth="1"/>
    <col min="3844" max="3844" width="4.625" style="118" customWidth="1"/>
    <col min="3845" max="3845" width="1.375" style="118" customWidth="1"/>
    <col min="3846" max="3846" width="5.625" style="118" customWidth="1"/>
    <col min="3847" max="3847" width="5.375" style="118" customWidth="1"/>
    <col min="3848" max="3848" width="2.375" style="118" customWidth="1"/>
    <col min="3849" max="3849" width="3.875" style="118" customWidth="1"/>
    <col min="3850" max="3850" width="2" style="118" customWidth="1"/>
    <col min="3851" max="3851" width="6" style="118" customWidth="1"/>
    <col min="3852" max="3852" width="5.5" style="118" customWidth="1"/>
    <col min="3853" max="3853" width="2" style="118" customWidth="1"/>
    <col min="3854" max="3854" width="3.375" style="118" customWidth="1"/>
    <col min="3855" max="3855" width="2.25" style="118" customWidth="1"/>
    <col min="3856" max="3856" width="5.5" style="118" customWidth="1"/>
    <col min="3857" max="3857" width="6.125" style="118" customWidth="1"/>
    <col min="3858" max="3858" width="1.5" style="118" customWidth="1"/>
    <col min="3859" max="3859" width="7.25" style="118" customWidth="1"/>
    <col min="3860" max="3860" width="1.375" style="118" customWidth="1"/>
    <col min="3861" max="3861" width="5.75" style="118" customWidth="1"/>
    <col min="3862" max="3862" width="5.625" style="118" customWidth="1"/>
    <col min="3863" max="3863" width="1.375" style="118" customWidth="1"/>
    <col min="3864" max="3864" width="7" style="118" customWidth="1"/>
    <col min="3865" max="3865" width="1.75" style="118" customWidth="1"/>
    <col min="3866" max="3866" width="5.625" style="118" customWidth="1"/>
    <col min="3867" max="3867" width="5" style="118" customWidth="1"/>
    <col min="3868" max="3868" width="1.875" style="118" customWidth="1"/>
    <col min="3869" max="3869" width="4.875" style="118" customWidth="1"/>
    <col min="3870" max="3870" width="7.875" style="118" customWidth="1"/>
    <col min="3871" max="3871" width="2.5" style="118" customWidth="1"/>
    <col min="3872" max="3872" width="5.125" style="118" customWidth="1"/>
    <col min="3873" max="3873" width="6.375" style="118" customWidth="1"/>
    <col min="3874" max="3874" width="1.375" style="118" customWidth="1"/>
    <col min="3875" max="3875" width="5" style="118" customWidth="1"/>
    <col min="3876" max="3876" width="4.625" style="118" customWidth="1"/>
    <col min="3877" max="3877" width="2.125" style="118" customWidth="1"/>
    <col min="3878" max="3878" width="4.75" style="118" customWidth="1"/>
    <col min="3879" max="3879" width="7" style="118" customWidth="1"/>
    <col min="3880" max="3880" width="1.25" style="118" customWidth="1"/>
    <col min="3881" max="3881" width="4.875" style="118" customWidth="1"/>
    <col min="3882" max="3882" width="3.625" style="118" customWidth="1"/>
    <col min="3883" max="3883" width="3.25" style="118" customWidth="1"/>
    <col min="3884" max="3884" width="2.625" style="118" customWidth="1"/>
    <col min="3885" max="3885" width="2.875" style="118" customWidth="1"/>
    <col min="3886" max="3886" width="3" style="118" customWidth="1"/>
    <col min="3887" max="3887" width="2.875" style="118" customWidth="1"/>
    <col min="3888" max="3888" width="4.25" style="118" customWidth="1"/>
    <col min="3889" max="3889" width="2.5" style="118" customWidth="1"/>
    <col min="3890" max="3890" width="2.875" style="118" customWidth="1"/>
    <col min="3891" max="3891" width="7" style="118" customWidth="1"/>
    <col min="3892" max="3892" width="1.625" style="118" customWidth="1"/>
    <col min="3893" max="3893" width="6" style="118" customWidth="1"/>
    <col min="3894" max="3894" width="7.125" style="118" customWidth="1"/>
    <col min="3895" max="3895" width="1.625" style="118" customWidth="1"/>
    <col min="3896" max="3896" width="5.625" style="118" customWidth="1"/>
    <col min="3897" max="3897" width="3.75" style="118" customWidth="1"/>
    <col min="3898" max="3898" width="2" style="118" customWidth="1"/>
    <col min="3899" max="3899" width="3.875" style="118" customWidth="1"/>
    <col min="3900" max="3900" width="4.875" style="118" customWidth="1"/>
    <col min="3901" max="3901" width="1.625" style="118" customWidth="1"/>
    <col min="3902" max="3902" width="4.75" style="118" customWidth="1"/>
    <col min="3903" max="3903" width="5.875" style="118" customWidth="1"/>
    <col min="3904" max="3904" width="1.25" style="118" customWidth="1"/>
    <col min="3905" max="3905" width="4.625" style="118" customWidth="1"/>
    <col min="3906" max="3906" width="4.75" style="118" customWidth="1"/>
    <col min="3907" max="3907" width="1.375" style="118" customWidth="1"/>
    <col min="3908" max="3908" width="4.75" style="118" customWidth="1"/>
    <col min="3909" max="3909" width="5.875" style="118" customWidth="1"/>
    <col min="3910" max="3910" width="1.125" style="118" customWidth="1"/>
    <col min="3911" max="3911" width="4.75" style="118" customWidth="1"/>
    <col min="3912" max="3912" width="9.625" style="118" customWidth="1"/>
    <col min="3913" max="3915" width="9" style="118"/>
    <col min="3916" max="3916" width="1.75" style="118" customWidth="1"/>
    <col min="3917" max="3917" width="5" style="118" customWidth="1"/>
    <col min="3918" max="4095" width="9" style="118"/>
    <col min="4096" max="4096" width="6.375" style="118" customWidth="1"/>
    <col min="4097" max="4097" width="31.25" style="118" customWidth="1"/>
    <col min="4098" max="4098" width="5.375" style="118" customWidth="1"/>
    <col min="4099" max="4099" width="1.5" style="118" customWidth="1"/>
    <col min="4100" max="4100" width="4.625" style="118" customWidth="1"/>
    <col min="4101" max="4101" width="1.375" style="118" customWidth="1"/>
    <col min="4102" max="4102" width="5.625" style="118" customWidth="1"/>
    <col min="4103" max="4103" width="5.375" style="118" customWidth="1"/>
    <col min="4104" max="4104" width="2.375" style="118" customWidth="1"/>
    <col min="4105" max="4105" width="3.875" style="118" customWidth="1"/>
    <col min="4106" max="4106" width="2" style="118" customWidth="1"/>
    <col min="4107" max="4107" width="6" style="118" customWidth="1"/>
    <col min="4108" max="4108" width="5.5" style="118" customWidth="1"/>
    <col min="4109" max="4109" width="2" style="118" customWidth="1"/>
    <col min="4110" max="4110" width="3.375" style="118" customWidth="1"/>
    <col min="4111" max="4111" width="2.25" style="118" customWidth="1"/>
    <col min="4112" max="4112" width="5.5" style="118" customWidth="1"/>
    <col min="4113" max="4113" width="6.125" style="118" customWidth="1"/>
    <col min="4114" max="4114" width="1.5" style="118" customWidth="1"/>
    <col min="4115" max="4115" width="7.25" style="118" customWidth="1"/>
    <col min="4116" max="4116" width="1.375" style="118" customWidth="1"/>
    <col min="4117" max="4117" width="5.75" style="118" customWidth="1"/>
    <col min="4118" max="4118" width="5.625" style="118" customWidth="1"/>
    <col min="4119" max="4119" width="1.375" style="118" customWidth="1"/>
    <col min="4120" max="4120" width="7" style="118" customWidth="1"/>
    <col min="4121" max="4121" width="1.75" style="118" customWidth="1"/>
    <col min="4122" max="4122" width="5.625" style="118" customWidth="1"/>
    <col min="4123" max="4123" width="5" style="118" customWidth="1"/>
    <col min="4124" max="4124" width="1.875" style="118" customWidth="1"/>
    <col min="4125" max="4125" width="4.875" style="118" customWidth="1"/>
    <col min="4126" max="4126" width="7.875" style="118" customWidth="1"/>
    <col min="4127" max="4127" width="2.5" style="118" customWidth="1"/>
    <col min="4128" max="4128" width="5.125" style="118" customWidth="1"/>
    <col min="4129" max="4129" width="6.375" style="118" customWidth="1"/>
    <col min="4130" max="4130" width="1.375" style="118" customWidth="1"/>
    <col min="4131" max="4131" width="5" style="118" customWidth="1"/>
    <col min="4132" max="4132" width="4.625" style="118" customWidth="1"/>
    <col min="4133" max="4133" width="2.125" style="118" customWidth="1"/>
    <col min="4134" max="4134" width="4.75" style="118" customWidth="1"/>
    <col min="4135" max="4135" width="7" style="118" customWidth="1"/>
    <col min="4136" max="4136" width="1.25" style="118" customWidth="1"/>
    <col min="4137" max="4137" width="4.875" style="118" customWidth="1"/>
    <col min="4138" max="4138" width="3.625" style="118" customWidth="1"/>
    <col min="4139" max="4139" width="3.25" style="118" customWidth="1"/>
    <col min="4140" max="4140" width="2.625" style="118" customWidth="1"/>
    <col min="4141" max="4141" width="2.875" style="118" customWidth="1"/>
    <col min="4142" max="4142" width="3" style="118" customWidth="1"/>
    <col min="4143" max="4143" width="2.875" style="118" customWidth="1"/>
    <col min="4144" max="4144" width="4.25" style="118" customWidth="1"/>
    <col min="4145" max="4145" width="2.5" style="118" customWidth="1"/>
    <col min="4146" max="4146" width="2.875" style="118" customWidth="1"/>
    <col min="4147" max="4147" width="7" style="118" customWidth="1"/>
    <col min="4148" max="4148" width="1.625" style="118" customWidth="1"/>
    <col min="4149" max="4149" width="6" style="118" customWidth="1"/>
    <col min="4150" max="4150" width="7.125" style="118" customWidth="1"/>
    <col min="4151" max="4151" width="1.625" style="118" customWidth="1"/>
    <col min="4152" max="4152" width="5.625" style="118" customWidth="1"/>
    <col min="4153" max="4153" width="3.75" style="118" customWidth="1"/>
    <col min="4154" max="4154" width="2" style="118" customWidth="1"/>
    <col min="4155" max="4155" width="3.875" style="118" customWidth="1"/>
    <col min="4156" max="4156" width="4.875" style="118" customWidth="1"/>
    <col min="4157" max="4157" width="1.625" style="118" customWidth="1"/>
    <col min="4158" max="4158" width="4.75" style="118" customWidth="1"/>
    <col min="4159" max="4159" width="5.875" style="118" customWidth="1"/>
    <col min="4160" max="4160" width="1.25" style="118" customWidth="1"/>
    <col min="4161" max="4161" width="4.625" style="118" customWidth="1"/>
    <col min="4162" max="4162" width="4.75" style="118" customWidth="1"/>
    <col min="4163" max="4163" width="1.375" style="118" customWidth="1"/>
    <col min="4164" max="4164" width="4.75" style="118" customWidth="1"/>
    <col min="4165" max="4165" width="5.875" style="118" customWidth="1"/>
    <col min="4166" max="4166" width="1.125" style="118" customWidth="1"/>
    <col min="4167" max="4167" width="4.75" style="118" customWidth="1"/>
    <col min="4168" max="4168" width="9.625" style="118" customWidth="1"/>
    <col min="4169" max="4171" width="9" style="118"/>
    <col min="4172" max="4172" width="1.75" style="118" customWidth="1"/>
    <col min="4173" max="4173" width="5" style="118" customWidth="1"/>
    <col min="4174" max="4351" width="9" style="118"/>
    <col min="4352" max="4352" width="6.375" style="118" customWidth="1"/>
    <col min="4353" max="4353" width="31.25" style="118" customWidth="1"/>
    <col min="4354" max="4354" width="5.375" style="118" customWidth="1"/>
    <col min="4355" max="4355" width="1.5" style="118" customWidth="1"/>
    <col min="4356" max="4356" width="4.625" style="118" customWidth="1"/>
    <col min="4357" max="4357" width="1.375" style="118" customWidth="1"/>
    <col min="4358" max="4358" width="5.625" style="118" customWidth="1"/>
    <col min="4359" max="4359" width="5.375" style="118" customWidth="1"/>
    <col min="4360" max="4360" width="2.375" style="118" customWidth="1"/>
    <col min="4361" max="4361" width="3.875" style="118" customWidth="1"/>
    <col min="4362" max="4362" width="2" style="118" customWidth="1"/>
    <col min="4363" max="4363" width="6" style="118" customWidth="1"/>
    <col min="4364" max="4364" width="5.5" style="118" customWidth="1"/>
    <col min="4365" max="4365" width="2" style="118" customWidth="1"/>
    <col min="4366" max="4366" width="3.375" style="118" customWidth="1"/>
    <col min="4367" max="4367" width="2.25" style="118" customWidth="1"/>
    <col min="4368" max="4368" width="5.5" style="118" customWidth="1"/>
    <col min="4369" max="4369" width="6.125" style="118" customWidth="1"/>
    <col min="4370" max="4370" width="1.5" style="118" customWidth="1"/>
    <col min="4371" max="4371" width="7.25" style="118" customWidth="1"/>
    <col min="4372" max="4372" width="1.375" style="118" customWidth="1"/>
    <col min="4373" max="4373" width="5.75" style="118" customWidth="1"/>
    <col min="4374" max="4374" width="5.625" style="118" customWidth="1"/>
    <col min="4375" max="4375" width="1.375" style="118" customWidth="1"/>
    <col min="4376" max="4376" width="7" style="118" customWidth="1"/>
    <col min="4377" max="4377" width="1.75" style="118" customWidth="1"/>
    <col min="4378" max="4378" width="5.625" style="118" customWidth="1"/>
    <col min="4379" max="4379" width="5" style="118" customWidth="1"/>
    <col min="4380" max="4380" width="1.875" style="118" customWidth="1"/>
    <col min="4381" max="4381" width="4.875" style="118" customWidth="1"/>
    <col min="4382" max="4382" width="7.875" style="118" customWidth="1"/>
    <col min="4383" max="4383" width="2.5" style="118" customWidth="1"/>
    <col min="4384" max="4384" width="5.125" style="118" customWidth="1"/>
    <col min="4385" max="4385" width="6.375" style="118" customWidth="1"/>
    <col min="4386" max="4386" width="1.375" style="118" customWidth="1"/>
    <col min="4387" max="4387" width="5" style="118" customWidth="1"/>
    <col min="4388" max="4388" width="4.625" style="118" customWidth="1"/>
    <col min="4389" max="4389" width="2.125" style="118" customWidth="1"/>
    <col min="4390" max="4390" width="4.75" style="118" customWidth="1"/>
    <col min="4391" max="4391" width="7" style="118" customWidth="1"/>
    <col min="4392" max="4392" width="1.25" style="118" customWidth="1"/>
    <col min="4393" max="4393" width="4.875" style="118" customWidth="1"/>
    <col min="4394" max="4394" width="3.625" style="118" customWidth="1"/>
    <col min="4395" max="4395" width="3.25" style="118" customWidth="1"/>
    <col min="4396" max="4396" width="2.625" style="118" customWidth="1"/>
    <col min="4397" max="4397" width="2.875" style="118" customWidth="1"/>
    <col min="4398" max="4398" width="3" style="118" customWidth="1"/>
    <col min="4399" max="4399" width="2.875" style="118" customWidth="1"/>
    <col min="4400" max="4400" width="4.25" style="118" customWidth="1"/>
    <col min="4401" max="4401" width="2.5" style="118" customWidth="1"/>
    <col min="4402" max="4402" width="2.875" style="118" customWidth="1"/>
    <col min="4403" max="4403" width="7" style="118" customWidth="1"/>
    <col min="4404" max="4404" width="1.625" style="118" customWidth="1"/>
    <col min="4405" max="4405" width="6" style="118" customWidth="1"/>
    <col min="4406" max="4406" width="7.125" style="118" customWidth="1"/>
    <col min="4407" max="4407" width="1.625" style="118" customWidth="1"/>
    <col min="4408" max="4408" width="5.625" style="118" customWidth="1"/>
    <col min="4409" max="4409" width="3.75" style="118" customWidth="1"/>
    <col min="4410" max="4410" width="2" style="118" customWidth="1"/>
    <col min="4411" max="4411" width="3.875" style="118" customWidth="1"/>
    <col min="4412" max="4412" width="4.875" style="118" customWidth="1"/>
    <col min="4413" max="4413" width="1.625" style="118" customWidth="1"/>
    <col min="4414" max="4414" width="4.75" style="118" customWidth="1"/>
    <col min="4415" max="4415" width="5.875" style="118" customWidth="1"/>
    <col min="4416" max="4416" width="1.25" style="118" customWidth="1"/>
    <col min="4417" max="4417" width="4.625" style="118" customWidth="1"/>
    <col min="4418" max="4418" width="4.75" style="118" customWidth="1"/>
    <col min="4419" max="4419" width="1.375" style="118" customWidth="1"/>
    <col min="4420" max="4420" width="4.75" style="118" customWidth="1"/>
    <col min="4421" max="4421" width="5.875" style="118" customWidth="1"/>
    <col min="4422" max="4422" width="1.125" style="118" customWidth="1"/>
    <col min="4423" max="4423" width="4.75" style="118" customWidth="1"/>
    <col min="4424" max="4424" width="9.625" style="118" customWidth="1"/>
    <col min="4425" max="4427" width="9" style="118"/>
    <col min="4428" max="4428" width="1.75" style="118" customWidth="1"/>
    <col min="4429" max="4429" width="5" style="118" customWidth="1"/>
    <col min="4430" max="4607" width="9" style="118"/>
    <col min="4608" max="4608" width="6.375" style="118" customWidth="1"/>
    <col min="4609" max="4609" width="31.25" style="118" customWidth="1"/>
    <col min="4610" max="4610" width="5.375" style="118" customWidth="1"/>
    <col min="4611" max="4611" width="1.5" style="118" customWidth="1"/>
    <col min="4612" max="4612" width="4.625" style="118" customWidth="1"/>
    <col min="4613" max="4613" width="1.375" style="118" customWidth="1"/>
    <col min="4614" max="4614" width="5.625" style="118" customWidth="1"/>
    <col min="4615" max="4615" width="5.375" style="118" customWidth="1"/>
    <col min="4616" max="4616" width="2.375" style="118" customWidth="1"/>
    <col min="4617" max="4617" width="3.875" style="118" customWidth="1"/>
    <col min="4618" max="4618" width="2" style="118" customWidth="1"/>
    <col min="4619" max="4619" width="6" style="118" customWidth="1"/>
    <col min="4620" max="4620" width="5.5" style="118" customWidth="1"/>
    <col min="4621" max="4621" width="2" style="118" customWidth="1"/>
    <col min="4622" max="4622" width="3.375" style="118" customWidth="1"/>
    <col min="4623" max="4623" width="2.25" style="118" customWidth="1"/>
    <col min="4624" max="4624" width="5.5" style="118" customWidth="1"/>
    <col min="4625" max="4625" width="6.125" style="118" customWidth="1"/>
    <col min="4626" max="4626" width="1.5" style="118" customWidth="1"/>
    <col min="4627" max="4627" width="7.25" style="118" customWidth="1"/>
    <col min="4628" max="4628" width="1.375" style="118" customWidth="1"/>
    <col min="4629" max="4629" width="5.75" style="118" customWidth="1"/>
    <col min="4630" max="4630" width="5.625" style="118" customWidth="1"/>
    <col min="4631" max="4631" width="1.375" style="118" customWidth="1"/>
    <col min="4632" max="4632" width="7" style="118" customWidth="1"/>
    <col min="4633" max="4633" width="1.75" style="118" customWidth="1"/>
    <col min="4634" max="4634" width="5.625" style="118" customWidth="1"/>
    <col min="4635" max="4635" width="5" style="118" customWidth="1"/>
    <col min="4636" max="4636" width="1.875" style="118" customWidth="1"/>
    <col min="4637" max="4637" width="4.875" style="118" customWidth="1"/>
    <col min="4638" max="4638" width="7.875" style="118" customWidth="1"/>
    <col min="4639" max="4639" width="2.5" style="118" customWidth="1"/>
    <col min="4640" max="4640" width="5.125" style="118" customWidth="1"/>
    <col min="4641" max="4641" width="6.375" style="118" customWidth="1"/>
    <col min="4642" max="4642" width="1.375" style="118" customWidth="1"/>
    <col min="4643" max="4643" width="5" style="118" customWidth="1"/>
    <col min="4644" max="4644" width="4.625" style="118" customWidth="1"/>
    <col min="4645" max="4645" width="2.125" style="118" customWidth="1"/>
    <col min="4646" max="4646" width="4.75" style="118" customWidth="1"/>
    <col min="4647" max="4647" width="7" style="118" customWidth="1"/>
    <col min="4648" max="4648" width="1.25" style="118" customWidth="1"/>
    <col min="4649" max="4649" width="4.875" style="118" customWidth="1"/>
    <col min="4650" max="4650" width="3.625" style="118" customWidth="1"/>
    <col min="4651" max="4651" width="3.25" style="118" customWidth="1"/>
    <col min="4652" max="4652" width="2.625" style="118" customWidth="1"/>
    <col min="4653" max="4653" width="2.875" style="118" customWidth="1"/>
    <col min="4654" max="4654" width="3" style="118" customWidth="1"/>
    <col min="4655" max="4655" width="2.875" style="118" customWidth="1"/>
    <col min="4656" max="4656" width="4.25" style="118" customWidth="1"/>
    <col min="4657" max="4657" width="2.5" style="118" customWidth="1"/>
    <col min="4658" max="4658" width="2.875" style="118" customWidth="1"/>
    <col min="4659" max="4659" width="7" style="118" customWidth="1"/>
    <col min="4660" max="4660" width="1.625" style="118" customWidth="1"/>
    <col min="4661" max="4661" width="6" style="118" customWidth="1"/>
    <col min="4662" max="4662" width="7.125" style="118" customWidth="1"/>
    <col min="4663" max="4663" width="1.625" style="118" customWidth="1"/>
    <col min="4664" max="4664" width="5.625" style="118" customWidth="1"/>
    <col min="4665" max="4665" width="3.75" style="118" customWidth="1"/>
    <col min="4666" max="4666" width="2" style="118" customWidth="1"/>
    <col min="4667" max="4667" width="3.875" style="118" customWidth="1"/>
    <col min="4668" max="4668" width="4.875" style="118" customWidth="1"/>
    <col min="4669" max="4669" width="1.625" style="118" customWidth="1"/>
    <col min="4670" max="4670" width="4.75" style="118" customWidth="1"/>
    <col min="4671" max="4671" width="5.875" style="118" customWidth="1"/>
    <col min="4672" max="4672" width="1.25" style="118" customWidth="1"/>
    <col min="4673" max="4673" width="4.625" style="118" customWidth="1"/>
    <col min="4674" max="4674" width="4.75" style="118" customWidth="1"/>
    <col min="4675" max="4675" width="1.375" style="118" customWidth="1"/>
    <col min="4676" max="4676" width="4.75" style="118" customWidth="1"/>
    <col min="4677" max="4677" width="5.875" style="118" customWidth="1"/>
    <col min="4678" max="4678" width="1.125" style="118" customWidth="1"/>
    <col min="4679" max="4679" width="4.75" style="118" customWidth="1"/>
    <col min="4680" max="4680" width="9.625" style="118" customWidth="1"/>
    <col min="4681" max="4683" width="9" style="118"/>
    <col min="4684" max="4684" width="1.75" style="118" customWidth="1"/>
    <col min="4685" max="4685" width="5" style="118" customWidth="1"/>
    <col min="4686" max="4863" width="9" style="118"/>
    <col min="4864" max="4864" width="6.375" style="118" customWidth="1"/>
    <col min="4865" max="4865" width="31.25" style="118" customWidth="1"/>
    <col min="4866" max="4866" width="5.375" style="118" customWidth="1"/>
    <col min="4867" max="4867" width="1.5" style="118" customWidth="1"/>
    <col min="4868" max="4868" width="4.625" style="118" customWidth="1"/>
    <col min="4869" max="4869" width="1.375" style="118" customWidth="1"/>
    <col min="4870" max="4870" width="5.625" style="118" customWidth="1"/>
    <col min="4871" max="4871" width="5.375" style="118" customWidth="1"/>
    <col min="4872" max="4872" width="2.375" style="118" customWidth="1"/>
    <col min="4873" max="4873" width="3.875" style="118" customWidth="1"/>
    <col min="4874" max="4874" width="2" style="118" customWidth="1"/>
    <col min="4875" max="4875" width="6" style="118" customWidth="1"/>
    <col min="4876" max="4876" width="5.5" style="118" customWidth="1"/>
    <col min="4877" max="4877" width="2" style="118" customWidth="1"/>
    <col min="4878" max="4878" width="3.375" style="118" customWidth="1"/>
    <col min="4879" max="4879" width="2.25" style="118" customWidth="1"/>
    <col min="4880" max="4880" width="5.5" style="118" customWidth="1"/>
    <col min="4881" max="4881" width="6.125" style="118" customWidth="1"/>
    <col min="4882" max="4882" width="1.5" style="118" customWidth="1"/>
    <col min="4883" max="4883" width="7.25" style="118" customWidth="1"/>
    <col min="4884" max="4884" width="1.375" style="118" customWidth="1"/>
    <col min="4885" max="4885" width="5.75" style="118" customWidth="1"/>
    <col min="4886" max="4886" width="5.625" style="118" customWidth="1"/>
    <col min="4887" max="4887" width="1.375" style="118" customWidth="1"/>
    <col min="4888" max="4888" width="7" style="118" customWidth="1"/>
    <col min="4889" max="4889" width="1.75" style="118" customWidth="1"/>
    <col min="4890" max="4890" width="5.625" style="118" customWidth="1"/>
    <col min="4891" max="4891" width="5" style="118" customWidth="1"/>
    <col min="4892" max="4892" width="1.875" style="118" customWidth="1"/>
    <col min="4893" max="4893" width="4.875" style="118" customWidth="1"/>
    <col min="4894" max="4894" width="7.875" style="118" customWidth="1"/>
    <col min="4895" max="4895" width="2.5" style="118" customWidth="1"/>
    <col min="4896" max="4896" width="5.125" style="118" customWidth="1"/>
    <col min="4897" max="4897" width="6.375" style="118" customWidth="1"/>
    <col min="4898" max="4898" width="1.375" style="118" customWidth="1"/>
    <col min="4899" max="4899" width="5" style="118" customWidth="1"/>
    <col min="4900" max="4900" width="4.625" style="118" customWidth="1"/>
    <col min="4901" max="4901" width="2.125" style="118" customWidth="1"/>
    <col min="4902" max="4902" width="4.75" style="118" customWidth="1"/>
    <col min="4903" max="4903" width="7" style="118" customWidth="1"/>
    <col min="4904" max="4904" width="1.25" style="118" customWidth="1"/>
    <col min="4905" max="4905" width="4.875" style="118" customWidth="1"/>
    <col min="4906" max="4906" width="3.625" style="118" customWidth="1"/>
    <col min="4907" max="4907" width="3.25" style="118" customWidth="1"/>
    <col min="4908" max="4908" width="2.625" style="118" customWidth="1"/>
    <col min="4909" max="4909" width="2.875" style="118" customWidth="1"/>
    <col min="4910" max="4910" width="3" style="118" customWidth="1"/>
    <col min="4911" max="4911" width="2.875" style="118" customWidth="1"/>
    <col min="4912" max="4912" width="4.25" style="118" customWidth="1"/>
    <col min="4913" max="4913" width="2.5" style="118" customWidth="1"/>
    <col min="4914" max="4914" width="2.875" style="118" customWidth="1"/>
    <col min="4915" max="4915" width="7" style="118" customWidth="1"/>
    <col min="4916" max="4916" width="1.625" style="118" customWidth="1"/>
    <col min="4917" max="4917" width="6" style="118" customWidth="1"/>
    <col min="4918" max="4918" width="7.125" style="118" customWidth="1"/>
    <col min="4919" max="4919" width="1.625" style="118" customWidth="1"/>
    <col min="4920" max="4920" width="5.625" style="118" customWidth="1"/>
    <col min="4921" max="4921" width="3.75" style="118" customWidth="1"/>
    <col min="4922" max="4922" width="2" style="118" customWidth="1"/>
    <col min="4923" max="4923" width="3.875" style="118" customWidth="1"/>
    <col min="4924" max="4924" width="4.875" style="118" customWidth="1"/>
    <col min="4925" max="4925" width="1.625" style="118" customWidth="1"/>
    <col min="4926" max="4926" width="4.75" style="118" customWidth="1"/>
    <col min="4927" max="4927" width="5.875" style="118" customWidth="1"/>
    <col min="4928" max="4928" width="1.25" style="118" customWidth="1"/>
    <col min="4929" max="4929" width="4.625" style="118" customWidth="1"/>
    <col min="4930" max="4930" width="4.75" style="118" customWidth="1"/>
    <col min="4931" max="4931" width="1.375" style="118" customWidth="1"/>
    <col min="4932" max="4932" width="4.75" style="118" customWidth="1"/>
    <col min="4933" max="4933" width="5.875" style="118" customWidth="1"/>
    <col min="4934" max="4934" width="1.125" style="118" customWidth="1"/>
    <col min="4935" max="4935" width="4.75" style="118" customWidth="1"/>
    <col min="4936" max="4936" width="9.625" style="118" customWidth="1"/>
    <col min="4937" max="4939" width="9" style="118"/>
    <col min="4940" max="4940" width="1.75" style="118" customWidth="1"/>
    <col min="4941" max="4941" width="5" style="118" customWidth="1"/>
    <col min="4942" max="5119" width="9" style="118"/>
    <col min="5120" max="5120" width="6.375" style="118" customWidth="1"/>
    <col min="5121" max="5121" width="31.25" style="118" customWidth="1"/>
    <col min="5122" max="5122" width="5.375" style="118" customWidth="1"/>
    <col min="5123" max="5123" width="1.5" style="118" customWidth="1"/>
    <col min="5124" max="5124" width="4.625" style="118" customWidth="1"/>
    <col min="5125" max="5125" width="1.375" style="118" customWidth="1"/>
    <col min="5126" max="5126" width="5.625" style="118" customWidth="1"/>
    <col min="5127" max="5127" width="5.375" style="118" customWidth="1"/>
    <col min="5128" max="5128" width="2.375" style="118" customWidth="1"/>
    <col min="5129" max="5129" width="3.875" style="118" customWidth="1"/>
    <col min="5130" max="5130" width="2" style="118" customWidth="1"/>
    <col min="5131" max="5131" width="6" style="118" customWidth="1"/>
    <col min="5132" max="5132" width="5.5" style="118" customWidth="1"/>
    <col min="5133" max="5133" width="2" style="118" customWidth="1"/>
    <col min="5134" max="5134" width="3.375" style="118" customWidth="1"/>
    <col min="5135" max="5135" width="2.25" style="118" customWidth="1"/>
    <col min="5136" max="5136" width="5.5" style="118" customWidth="1"/>
    <col min="5137" max="5137" width="6.125" style="118" customWidth="1"/>
    <col min="5138" max="5138" width="1.5" style="118" customWidth="1"/>
    <col min="5139" max="5139" width="7.25" style="118" customWidth="1"/>
    <col min="5140" max="5140" width="1.375" style="118" customWidth="1"/>
    <col min="5141" max="5141" width="5.75" style="118" customWidth="1"/>
    <col min="5142" max="5142" width="5.625" style="118" customWidth="1"/>
    <col min="5143" max="5143" width="1.375" style="118" customWidth="1"/>
    <col min="5144" max="5144" width="7" style="118" customWidth="1"/>
    <col min="5145" max="5145" width="1.75" style="118" customWidth="1"/>
    <col min="5146" max="5146" width="5.625" style="118" customWidth="1"/>
    <col min="5147" max="5147" width="5" style="118" customWidth="1"/>
    <col min="5148" max="5148" width="1.875" style="118" customWidth="1"/>
    <col min="5149" max="5149" width="4.875" style="118" customWidth="1"/>
    <col min="5150" max="5150" width="7.875" style="118" customWidth="1"/>
    <col min="5151" max="5151" width="2.5" style="118" customWidth="1"/>
    <col min="5152" max="5152" width="5.125" style="118" customWidth="1"/>
    <col min="5153" max="5153" width="6.375" style="118" customWidth="1"/>
    <col min="5154" max="5154" width="1.375" style="118" customWidth="1"/>
    <col min="5155" max="5155" width="5" style="118" customWidth="1"/>
    <col min="5156" max="5156" width="4.625" style="118" customWidth="1"/>
    <col min="5157" max="5157" width="2.125" style="118" customWidth="1"/>
    <col min="5158" max="5158" width="4.75" style="118" customWidth="1"/>
    <col min="5159" max="5159" width="7" style="118" customWidth="1"/>
    <col min="5160" max="5160" width="1.25" style="118" customWidth="1"/>
    <col min="5161" max="5161" width="4.875" style="118" customWidth="1"/>
    <col min="5162" max="5162" width="3.625" style="118" customWidth="1"/>
    <col min="5163" max="5163" width="3.25" style="118" customWidth="1"/>
    <col min="5164" max="5164" width="2.625" style="118" customWidth="1"/>
    <col min="5165" max="5165" width="2.875" style="118" customWidth="1"/>
    <col min="5166" max="5166" width="3" style="118" customWidth="1"/>
    <col min="5167" max="5167" width="2.875" style="118" customWidth="1"/>
    <col min="5168" max="5168" width="4.25" style="118" customWidth="1"/>
    <col min="5169" max="5169" width="2.5" style="118" customWidth="1"/>
    <col min="5170" max="5170" width="2.875" style="118" customWidth="1"/>
    <col min="5171" max="5171" width="7" style="118" customWidth="1"/>
    <col min="5172" max="5172" width="1.625" style="118" customWidth="1"/>
    <col min="5173" max="5173" width="6" style="118" customWidth="1"/>
    <col min="5174" max="5174" width="7.125" style="118" customWidth="1"/>
    <col min="5175" max="5175" width="1.625" style="118" customWidth="1"/>
    <col min="5176" max="5176" width="5.625" style="118" customWidth="1"/>
    <col min="5177" max="5177" width="3.75" style="118" customWidth="1"/>
    <col min="5178" max="5178" width="2" style="118" customWidth="1"/>
    <col min="5179" max="5179" width="3.875" style="118" customWidth="1"/>
    <col min="5180" max="5180" width="4.875" style="118" customWidth="1"/>
    <col min="5181" max="5181" width="1.625" style="118" customWidth="1"/>
    <col min="5182" max="5182" width="4.75" style="118" customWidth="1"/>
    <col min="5183" max="5183" width="5.875" style="118" customWidth="1"/>
    <col min="5184" max="5184" width="1.25" style="118" customWidth="1"/>
    <col min="5185" max="5185" width="4.625" style="118" customWidth="1"/>
    <col min="5186" max="5186" width="4.75" style="118" customWidth="1"/>
    <col min="5187" max="5187" width="1.375" style="118" customWidth="1"/>
    <col min="5188" max="5188" width="4.75" style="118" customWidth="1"/>
    <col min="5189" max="5189" width="5.875" style="118" customWidth="1"/>
    <col min="5190" max="5190" width="1.125" style="118" customWidth="1"/>
    <col min="5191" max="5191" width="4.75" style="118" customWidth="1"/>
    <col min="5192" max="5192" width="9.625" style="118" customWidth="1"/>
    <col min="5193" max="5195" width="9" style="118"/>
    <col min="5196" max="5196" width="1.75" style="118" customWidth="1"/>
    <col min="5197" max="5197" width="5" style="118" customWidth="1"/>
    <col min="5198" max="5375" width="9" style="118"/>
    <col min="5376" max="5376" width="6.375" style="118" customWidth="1"/>
    <col min="5377" max="5377" width="31.25" style="118" customWidth="1"/>
    <col min="5378" max="5378" width="5.375" style="118" customWidth="1"/>
    <col min="5379" max="5379" width="1.5" style="118" customWidth="1"/>
    <col min="5380" max="5380" width="4.625" style="118" customWidth="1"/>
    <col min="5381" max="5381" width="1.375" style="118" customWidth="1"/>
    <col min="5382" max="5382" width="5.625" style="118" customWidth="1"/>
    <col min="5383" max="5383" width="5.375" style="118" customWidth="1"/>
    <col min="5384" max="5384" width="2.375" style="118" customWidth="1"/>
    <col min="5385" max="5385" width="3.875" style="118" customWidth="1"/>
    <col min="5386" max="5386" width="2" style="118" customWidth="1"/>
    <col min="5387" max="5387" width="6" style="118" customWidth="1"/>
    <col min="5388" max="5388" width="5.5" style="118" customWidth="1"/>
    <col min="5389" max="5389" width="2" style="118" customWidth="1"/>
    <col min="5390" max="5390" width="3.375" style="118" customWidth="1"/>
    <col min="5391" max="5391" width="2.25" style="118" customWidth="1"/>
    <col min="5392" max="5392" width="5.5" style="118" customWidth="1"/>
    <col min="5393" max="5393" width="6.125" style="118" customWidth="1"/>
    <col min="5394" max="5394" width="1.5" style="118" customWidth="1"/>
    <col min="5395" max="5395" width="7.25" style="118" customWidth="1"/>
    <col min="5396" max="5396" width="1.375" style="118" customWidth="1"/>
    <col min="5397" max="5397" width="5.75" style="118" customWidth="1"/>
    <col min="5398" max="5398" width="5.625" style="118" customWidth="1"/>
    <col min="5399" max="5399" width="1.375" style="118" customWidth="1"/>
    <col min="5400" max="5400" width="7" style="118" customWidth="1"/>
    <col min="5401" max="5401" width="1.75" style="118" customWidth="1"/>
    <col min="5402" max="5402" width="5.625" style="118" customWidth="1"/>
    <col min="5403" max="5403" width="5" style="118" customWidth="1"/>
    <col min="5404" max="5404" width="1.875" style="118" customWidth="1"/>
    <col min="5405" max="5405" width="4.875" style="118" customWidth="1"/>
    <col min="5406" max="5406" width="7.875" style="118" customWidth="1"/>
    <col min="5407" max="5407" width="2.5" style="118" customWidth="1"/>
    <col min="5408" max="5408" width="5.125" style="118" customWidth="1"/>
    <col min="5409" max="5409" width="6.375" style="118" customWidth="1"/>
    <col min="5410" max="5410" width="1.375" style="118" customWidth="1"/>
    <col min="5411" max="5411" width="5" style="118" customWidth="1"/>
    <col min="5412" max="5412" width="4.625" style="118" customWidth="1"/>
    <col min="5413" max="5413" width="2.125" style="118" customWidth="1"/>
    <col min="5414" max="5414" width="4.75" style="118" customWidth="1"/>
    <col min="5415" max="5415" width="7" style="118" customWidth="1"/>
    <col min="5416" max="5416" width="1.25" style="118" customWidth="1"/>
    <col min="5417" max="5417" width="4.875" style="118" customWidth="1"/>
    <col min="5418" max="5418" width="3.625" style="118" customWidth="1"/>
    <col min="5419" max="5419" width="3.25" style="118" customWidth="1"/>
    <col min="5420" max="5420" width="2.625" style="118" customWidth="1"/>
    <col min="5421" max="5421" width="2.875" style="118" customWidth="1"/>
    <col min="5422" max="5422" width="3" style="118" customWidth="1"/>
    <col min="5423" max="5423" width="2.875" style="118" customWidth="1"/>
    <col min="5424" max="5424" width="4.25" style="118" customWidth="1"/>
    <col min="5425" max="5425" width="2.5" style="118" customWidth="1"/>
    <col min="5426" max="5426" width="2.875" style="118" customWidth="1"/>
    <col min="5427" max="5427" width="7" style="118" customWidth="1"/>
    <col min="5428" max="5428" width="1.625" style="118" customWidth="1"/>
    <col min="5429" max="5429" width="6" style="118" customWidth="1"/>
    <col min="5430" max="5430" width="7.125" style="118" customWidth="1"/>
    <col min="5431" max="5431" width="1.625" style="118" customWidth="1"/>
    <col min="5432" max="5432" width="5.625" style="118" customWidth="1"/>
    <col min="5433" max="5433" width="3.75" style="118" customWidth="1"/>
    <col min="5434" max="5434" width="2" style="118" customWidth="1"/>
    <col min="5435" max="5435" width="3.875" style="118" customWidth="1"/>
    <col min="5436" max="5436" width="4.875" style="118" customWidth="1"/>
    <col min="5437" max="5437" width="1.625" style="118" customWidth="1"/>
    <col min="5438" max="5438" width="4.75" style="118" customWidth="1"/>
    <col min="5439" max="5439" width="5.875" style="118" customWidth="1"/>
    <col min="5440" max="5440" width="1.25" style="118" customWidth="1"/>
    <col min="5441" max="5441" width="4.625" style="118" customWidth="1"/>
    <col min="5442" max="5442" width="4.75" style="118" customWidth="1"/>
    <col min="5443" max="5443" width="1.375" style="118" customWidth="1"/>
    <col min="5444" max="5444" width="4.75" style="118" customWidth="1"/>
    <col min="5445" max="5445" width="5.875" style="118" customWidth="1"/>
    <col min="5446" max="5446" width="1.125" style="118" customWidth="1"/>
    <col min="5447" max="5447" width="4.75" style="118" customWidth="1"/>
    <col min="5448" max="5448" width="9.625" style="118" customWidth="1"/>
    <col min="5449" max="5451" width="9" style="118"/>
    <col min="5452" max="5452" width="1.75" style="118" customWidth="1"/>
    <col min="5453" max="5453" width="5" style="118" customWidth="1"/>
    <col min="5454" max="5631" width="9" style="118"/>
    <col min="5632" max="5632" width="6.375" style="118" customWidth="1"/>
    <col min="5633" max="5633" width="31.25" style="118" customWidth="1"/>
    <col min="5634" max="5634" width="5.375" style="118" customWidth="1"/>
    <col min="5635" max="5635" width="1.5" style="118" customWidth="1"/>
    <col min="5636" max="5636" width="4.625" style="118" customWidth="1"/>
    <col min="5637" max="5637" width="1.375" style="118" customWidth="1"/>
    <col min="5638" max="5638" width="5.625" style="118" customWidth="1"/>
    <col min="5639" max="5639" width="5.375" style="118" customWidth="1"/>
    <col min="5640" max="5640" width="2.375" style="118" customWidth="1"/>
    <col min="5641" max="5641" width="3.875" style="118" customWidth="1"/>
    <col min="5642" max="5642" width="2" style="118" customWidth="1"/>
    <col min="5643" max="5643" width="6" style="118" customWidth="1"/>
    <col min="5644" max="5644" width="5.5" style="118" customWidth="1"/>
    <col min="5645" max="5645" width="2" style="118" customWidth="1"/>
    <col min="5646" max="5646" width="3.375" style="118" customWidth="1"/>
    <col min="5647" max="5647" width="2.25" style="118" customWidth="1"/>
    <col min="5648" max="5648" width="5.5" style="118" customWidth="1"/>
    <col min="5649" max="5649" width="6.125" style="118" customWidth="1"/>
    <col min="5650" max="5650" width="1.5" style="118" customWidth="1"/>
    <col min="5651" max="5651" width="7.25" style="118" customWidth="1"/>
    <col min="5652" max="5652" width="1.375" style="118" customWidth="1"/>
    <col min="5653" max="5653" width="5.75" style="118" customWidth="1"/>
    <col min="5654" max="5654" width="5.625" style="118" customWidth="1"/>
    <col min="5655" max="5655" width="1.375" style="118" customWidth="1"/>
    <col min="5656" max="5656" width="7" style="118" customWidth="1"/>
    <col min="5657" max="5657" width="1.75" style="118" customWidth="1"/>
    <col min="5658" max="5658" width="5.625" style="118" customWidth="1"/>
    <col min="5659" max="5659" width="5" style="118" customWidth="1"/>
    <col min="5660" max="5660" width="1.875" style="118" customWidth="1"/>
    <col min="5661" max="5661" width="4.875" style="118" customWidth="1"/>
    <col min="5662" max="5662" width="7.875" style="118" customWidth="1"/>
    <col min="5663" max="5663" width="2.5" style="118" customWidth="1"/>
    <col min="5664" max="5664" width="5.125" style="118" customWidth="1"/>
    <col min="5665" max="5665" width="6.375" style="118" customWidth="1"/>
    <col min="5666" max="5666" width="1.375" style="118" customWidth="1"/>
    <col min="5667" max="5667" width="5" style="118" customWidth="1"/>
    <col min="5668" max="5668" width="4.625" style="118" customWidth="1"/>
    <col min="5669" max="5669" width="2.125" style="118" customWidth="1"/>
    <col min="5670" max="5670" width="4.75" style="118" customWidth="1"/>
    <col min="5671" max="5671" width="7" style="118" customWidth="1"/>
    <col min="5672" max="5672" width="1.25" style="118" customWidth="1"/>
    <col min="5673" max="5673" width="4.875" style="118" customWidth="1"/>
    <col min="5674" max="5674" width="3.625" style="118" customWidth="1"/>
    <col min="5675" max="5675" width="3.25" style="118" customWidth="1"/>
    <col min="5676" max="5676" width="2.625" style="118" customWidth="1"/>
    <col min="5677" max="5677" width="2.875" style="118" customWidth="1"/>
    <col min="5678" max="5678" width="3" style="118" customWidth="1"/>
    <col min="5679" max="5679" width="2.875" style="118" customWidth="1"/>
    <col min="5680" max="5680" width="4.25" style="118" customWidth="1"/>
    <col min="5681" max="5681" width="2.5" style="118" customWidth="1"/>
    <col min="5682" max="5682" width="2.875" style="118" customWidth="1"/>
    <col min="5683" max="5683" width="7" style="118" customWidth="1"/>
    <col min="5684" max="5684" width="1.625" style="118" customWidth="1"/>
    <col min="5685" max="5685" width="6" style="118" customWidth="1"/>
    <col min="5686" max="5686" width="7.125" style="118" customWidth="1"/>
    <col min="5687" max="5687" width="1.625" style="118" customWidth="1"/>
    <col min="5688" max="5688" width="5.625" style="118" customWidth="1"/>
    <col min="5689" max="5689" width="3.75" style="118" customWidth="1"/>
    <col min="5690" max="5690" width="2" style="118" customWidth="1"/>
    <col min="5691" max="5691" width="3.875" style="118" customWidth="1"/>
    <col min="5692" max="5692" width="4.875" style="118" customWidth="1"/>
    <col min="5693" max="5693" width="1.625" style="118" customWidth="1"/>
    <col min="5694" max="5694" width="4.75" style="118" customWidth="1"/>
    <col min="5695" max="5695" width="5.875" style="118" customWidth="1"/>
    <col min="5696" max="5696" width="1.25" style="118" customWidth="1"/>
    <col min="5697" max="5697" width="4.625" style="118" customWidth="1"/>
    <col min="5698" max="5698" width="4.75" style="118" customWidth="1"/>
    <col min="5699" max="5699" width="1.375" style="118" customWidth="1"/>
    <col min="5700" max="5700" width="4.75" style="118" customWidth="1"/>
    <col min="5701" max="5701" width="5.875" style="118" customWidth="1"/>
    <col min="5702" max="5702" width="1.125" style="118" customWidth="1"/>
    <col min="5703" max="5703" width="4.75" style="118" customWidth="1"/>
    <col min="5704" max="5704" width="9.625" style="118" customWidth="1"/>
    <col min="5705" max="5707" width="9" style="118"/>
    <col min="5708" max="5708" width="1.75" style="118" customWidth="1"/>
    <col min="5709" max="5709" width="5" style="118" customWidth="1"/>
    <col min="5710" max="5887" width="9" style="118"/>
    <col min="5888" max="5888" width="6.375" style="118" customWidth="1"/>
    <col min="5889" max="5889" width="31.25" style="118" customWidth="1"/>
    <col min="5890" max="5890" width="5.375" style="118" customWidth="1"/>
    <col min="5891" max="5891" width="1.5" style="118" customWidth="1"/>
    <col min="5892" max="5892" width="4.625" style="118" customWidth="1"/>
    <col min="5893" max="5893" width="1.375" style="118" customWidth="1"/>
    <col min="5894" max="5894" width="5.625" style="118" customWidth="1"/>
    <col min="5895" max="5895" width="5.375" style="118" customWidth="1"/>
    <col min="5896" max="5896" width="2.375" style="118" customWidth="1"/>
    <col min="5897" max="5897" width="3.875" style="118" customWidth="1"/>
    <col min="5898" max="5898" width="2" style="118" customWidth="1"/>
    <col min="5899" max="5899" width="6" style="118" customWidth="1"/>
    <col min="5900" max="5900" width="5.5" style="118" customWidth="1"/>
    <col min="5901" max="5901" width="2" style="118" customWidth="1"/>
    <col min="5902" max="5902" width="3.375" style="118" customWidth="1"/>
    <col min="5903" max="5903" width="2.25" style="118" customWidth="1"/>
    <col min="5904" max="5904" width="5.5" style="118" customWidth="1"/>
    <col min="5905" max="5905" width="6.125" style="118" customWidth="1"/>
    <col min="5906" max="5906" width="1.5" style="118" customWidth="1"/>
    <col min="5907" max="5907" width="7.25" style="118" customWidth="1"/>
    <col min="5908" max="5908" width="1.375" style="118" customWidth="1"/>
    <col min="5909" max="5909" width="5.75" style="118" customWidth="1"/>
    <col min="5910" max="5910" width="5.625" style="118" customWidth="1"/>
    <col min="5911" max="5911" width="1.375" style="118" customWidth="1"/>
    <col min="5912" max="5912" width="7" style="118" customWidth="1"/>
    <col min="5913" max="5913" width="1.75" style="118" customWidth="1"/>
    <col min="5914" max="5914" width="5.625" style="118" customWidth="1"/>
    <col min="5915" max="5915" width="5" style="118" customWidth="1"/>
    <col min="5916" max="5916" width="1.875" style="118" customWidth="1"/>
    <col min="5917" max="5917" width="4.875" style="118" customWidth="1"/>
    <col min="5918" max="5918" width="7.875" style="118" customWidth="1"/>
    <col min="5919" max="5919" width="2.5" style="118" customWidth="1"/>
    <col min="5920" max="5920" width="5.125" style="118" customWidth="1"/>
    <col min="5921" max="5921" width="6.375" style="118" customWidth="1"/>
    <col min="5922" max="5922" width="1.375" style="118" customWidth="1"/>
    <col min="5923" max="5923" width="5" style="118" customWidth="1"/>
    <col min="5924" max="5924" width="4.625" style="118" customWidth="1"/>
    <col min="5925" max="5925" width="2.125" style="118" customWidth="1"/>
    <col min="5926" max="5926" width="4.75" style="118" customWidth="1"/>
    <col min="5927" max="5927" width="7" style="118" customWidth="1"/>
    <col min="5928" max="5928" width="1.25" style="118" customWidth="1"/>
    <col min="5929" max="5929" width="4.875" style="118" customWidth="1"/>
    <col min="5930" max="5930" width="3.625" style="118" customWidth="1"/>
    <col min="5931" max="5931" width="3.25" style="118" customWidth="1"/>
    <col min="5932" max="5932" width="2.625" style="118" customWidth="1"/>
    <col min="5933" max="5933" width="2.875" style="118" customWidth="1"/>
    <col min="5934" max="5934" width="3" style="118" customWidth="1"/>
    <col min="5935" max="5935" width="2.875" style="118" customWidth="1"/>
    <col min="5936" max="5936" width="4.25" style="118" customWidth="1"/>
    <col min="5937" max="5937" width="2.5" style="118" customWidth="1"/>
    <col min="5938" max="5938" width="2.875" style="118" customWidth="1"/>
    <col min="5939" max="5939" width="7" style="118" customWidth="1"/>
    <col min="5940" max="5940" width="1.625" style="118" customWidth="1"/>
    <col min="5941" max="5941" width="6" style="118" customWidth="1"/>
    <col min="5942" max="5942" width="7.125" style="118" customWidth="1"/>
    <col min="5943" max="5943" width="1.625" style="118" customWidth="1"/>
    <col min="5944" max="5944" width="5.625" style="118" customWidth="1"/>
    <col min="5945" max="5945" width="3.75" style="118" customWidth="1"/>
    <col min="5946" max="5946" width="2" style="118" customWidth="1"/>
    <col min="5947" max="5947" width="3.875" style="118" customWidth="1"/>
    <col min="5948" max="5948" width="4.875" style="118" customWidth="1"/>
    <col min="5949" max="5949" width="1.625" style="118" customWidth="1"/>
    <col min="5950" max="5950" width="4.75" style="118" customWidth="1"/>
    <col min="5951" max="5951" width="5.875" style="118" customWidth="1"/>
    <col min="5952" max="5952" width="1.25" style="118" customWidth="1"/>
    <col min="5953" max="5953" width="4.625" style="118" customWidth="1"/>
    <col min="5954" max="5954" width="4.75" style="118" customWidth="1"/>
    <col min="5955" max="5955" width="1.375" style="118" customWidth="1"/>
    <col min="5956" max="5956" width="4.75" style="118" customWidth="1"/>
    <col min="5957" max="5957" width="5.875" style="118" customWidth="1"/>
    <col min="5958" max="5958" width="1.125" style="118" customWidth="1"/>
    <col min="5959" max="5959" width="4.75" style="118" customWidth="1"/>
    <col min="5960" max="5960" width="9.625" style="118" customWidth="1"/>
    <col min="5961" max="5963" width="9" style="118"/>
    <col min="5964" max="5964" width="1.75" style="118" customWidth="1"/>
    <col min="5965" max="5965" width="5" style="118" customWidth="1"/>
    <col min="5966" max="6143" width="9" style="118"/>
    <col min="6144" max="6144" width="6.375" style="118" customWidth="1"/>
    <col min="6145" max="6145" width="31.25" style="118" customWidth="1"/>
    <col min="6146" max="6146" width="5.375" style="118" customWidth="1"/>
    <col min="6147" max="6147" width="1.5" style="118" customWidth="1"/>
    <col min="6148" max="6148" width="4.625" style="118" customWidth="1"/>
    <col min="6149" max="6149" width="1.375" style="118" customWidth="1"/>
    <col min="6150" max="6150" width="5.625" style="118" customWidth="1"/>
    <col min="6151" max="6151" width="5.375" style="118" customWidth="1"/>
    <col min="6152" max="6152" width="2.375" style="118" customWidth="1"/>
    <col min="6153" max="6153" width="3.875" style="118" customWidth="1"/>
    <col min="6154" max="6154" width="2" style="118" customWidth="1"/>
    <col min="6155" max="6155" width="6" style="118" customWidth="1"/>
    <col min="6156" max="6156" width="5.5" style="118" customWidth="1"/>
    <col min="6157" max="6157" width="2" style="118" customWidth="1"/>
    <col min="6158" max="6158" width="3.375" style="118" customWidth="1"/>
    <col min="6159" max="6159" width="2.25" style="118" customWidth="1"/>
    <col min="6160" max="6160" width="5.5" style="118" customWidth="1"/>
    <col min="6161" max="6161" width="6.125" style="118" customWidth="1"/>
    <col min="6162" max="6162" width="1.5" style="118" customWidth="1"/>
    <col min="6163" max="6163" width="7.25" style="118" customWidth="1"/>
    <col min="6164" max="6164" width="1.375" style="118" customWidth="1"/>
    <col min="6165" max="6165" width="5.75" style="118" customWidth="1"/>
    <col min="6166" max="6166" width="5.625" style="118" customWidth="1"/>
    <col min="6167" max="6167" width="1.375" style="118" customWidth="1"/>
    <col min="6168" max="6168" width="7" style="118" customWidth="1"/>
    <col min="6169" max="6169" width="1.75" style="118" customWidth="1"/>
    <col min="6170" max="6170" width="5.625" style="118" customWidth="1"/>
    <col min="6171" max="6171" width="5" style="118" customWidth="1"/>
    <col min="6172" max="6172" width="1.875" style="118" customWidth="1"/>
    <col min="6173" max="6173" width="4.875" style="118" customWidth="1"/>
    <col min="6174" max="6174" width="7.875" style="118" customWidth="1"/>
    <col min="6175" max="6175" width="2.5" style="118" customWidth="1"/>
    <col min="6176" max="6176" width="5.125" style="118" customWidth="1"/>
    <col min="6177" max="6177" width="6.375" style="118" customWidth="1"/>
    <col min="6178" max="6178" width="1.375" style="118" customWidth="1"/>
    <col min="6179" max="6179" width="5" style="118" customWidth="1"/>
    <col min="6180" max="6180" width="4.625" style="118" customWidth="1"/>
    <col min="6181" max="6181" width="2.125" style="118" customWidth="1"/>
    <col min="6182" max="6182" width="4.75" style="118" customWidth="1"/>
    <col min="6183" max="6183" width="7" style="118" customWidth="1"/>
    <col min="6184" max="6184" width="1.25" style="118" customWidth="1"/>
    <col min="6185" max="6185" width="4.875" style="118" customWidth="1"/>
    <col min="6186" max="6186" width="3.625" style="118" customWidth="1"/>
    <col min="6187" max="6187" width="3.25" style="118" customWidth="1"/>
    <col min="6188" max="6188" width="2.625" style="118" customWidth="1"/>
    <col min="6189" max="6189" width="2.875" style="118" customWidth="1"/>
    <col min="6190" max="6190" width="3" style="118" customWidth="1"/>
    <col min="6191" max="6191" width="2.875" style="118" customWidth="1"/>
    <col min="6192" max="6192" width="4.25" style="118" customWidth="1"/>
    <col min="6193" max="6193" width="2.5" style="118" customWidth="1"/>
    <col min="6194" max="6194" width="2.875" style="118" customWidth="1"/>
    <col min="6195" max="6195" width="7" style="118" customWidth="1"/>
    <col min="6196" max="6196" width="1.625" style="118" customWidth="1"/>
    <col min="6197" max="6197" width="6" style="118" customWidth="1"/>
    <col min="6198" max="6198" width="7.125" style="118" customWidth="1"/>
    <col min="6199" max="6199" width="1.625" style="118" customWidth="1"/>
    <col min="6200" max="6200" width="5.625" style="118" customWidth="1"/>
    <col min="6201" max="6201" width="3.75" style="118" customWidth="1"/>
    <col min="6202" max="6202" width="2" style="118" customWidth="1"/>
    <col min="6203" max="6203" width="3.875" style="118" customWidth="1"/>
    <col min="6204" max="6204" width="4.875" style="118" customWidth="1"/>
    <col min="6205" max="6205" width="1.625" style="118" customWidth="1"/>
    <col min="6206" max="6206" width="4.75" style="118" customWidth="1"/>
    <col min="6207" max="6207" width="5.875" style="118" customWidth="1"/>
    <col min="6208" max="6208" width="1.25" style="118" customWidth="1"/>
    <col min="6209" max="6209" width="4.625" style="118" customWidth="1"/>
    <col min="6210" max="6210" width="4.75" style="118" customWidth="1"/>
    <col min="6211" max="6211" width="1.375" style="118" customWidth="1"/>
    <col min="6212" max="6212" width="4.75" style="118" customWidth="1"/>
    <col min="6213" max="6213" width="5.875" style="118" customWidth="1"/>
    <col min="6214" max="6214" width="1.125" style="118" customWidth="1"/>
    <col min="6215" max="6215" width="4.75" style="118" customWidth="1"/>
    <col min="6216" max="6216" width="9.625" style="118" customWidth="1"/>
    <col min="6217" max="6219" width="9" style="118"/>
    <col min="6220" max="6220" width="1.75" style="118" customWidth="1"/>
    <col min="6221" max="6221" width="5" style="118" customWidth="1"/>
    <col min="6222" max="6399" width="9" style="118"/>
    <col min="6400" max="6400" width="6.375" style="118" customWidth="1"/>
    <col min="6401" max="6401" width="31.25" style="118" customWidth="1"/>
    <col min="6402" max="6402" width="5.375" style="118" customWidth="1"/>
    <col min="6403" max="6403" width="1.5" style="118" customWidth="1"/>
    <col min="6404" max="6404" width="4.625" style="118" customWidth="1"/>
    <col min="6405" max="6405" width="1.375" style="118" customWidth="1"/>
    <col min="6406" max="6406" width="5.625" style="118" customWidth="1"/>
    <col min="6407" max="6407" width="5.375" style="118" customWidth="1"/>
    <col min="6408" max="6408" width="2.375" style="118" customWidth="1"/>
    <col min="6409" max="6409" width="3.875" style="118" customWidth="1"/>
    <col min="6410" max="6410" width="2" style="118" customWidth="1"/>
    <col min="6411" max="6411" width="6" style="118" customWidth="1"/>
    <col min="6412" max="6412" width="5.5" style="118" customWidth="1"/>
    <col min="6413" max="6413" width="2" style="118" customWidth="1"/>
    <col min="6414" max="6414" width="3.375" style="118" customWidth="1"/>
    <col min="6415" max="6415" width="2.25" style="118" customWidth="1"/>
    <col min="6416" max="6416" width="5.5" style="118" customWidth="1"/>
    <col min="6417" max="6417" width="6.125" style="118" customWidth="1"/>
    <col min="6418" max="6418" width="1.5" style="118" customWidth="1"/>
    <col min="6419" max="6419" width="7.25" style="118" customWidth="1"/>
    <col min="6420" max="6420" width="1.375" style="118" customWidth="1"/>
    <col min="6421" max="6421" width="5.75" style="118" customWidth="1"/>
    <col min="6422" max="6422" width="5.625" style="118" customWidth="1"/>
    <col min="6423" max="6423" width="1.375" style="118" customWidth="1"/>
    <col min="6424" max="6424" width="7" style="118" customWidth="1"/>
    <col min="6425" max="6425" width="1.75" style="118" customWidth="1"/>
    <col min="6426" max="6426" width="5.625" style="118" customWidth="1"/>
    <col min="6427" max="6427" width="5" style="118" customWidth="1"/>
    <col min="6428" max="6428" width="1.875" style="118" customWidth="1"/>
    <col min="6429" max="6429" width="4.875" style="118" customWidth="1"/>
    <col min="6430" max="6430" width="7.875" style="118" customWidth="1"/>
    <col min="6431" max="6431" width="2.5" style="118" customWidth="1"/>
    <col min="6432" max="6432" width="5.125" style="118" customWidth="1"/>
    <col min="6433" max="6433" width="6.375" style="118" customWidth="1"/>
    <col min="6434" max="6434" width="1.375" style="118" customWidth="1"/>
    <col min="6435" max="6435" width="5" style="118" customWidth="1"/>
    <col min="6436" max="6436" width="4.625" style="118" customWidth="1"/>
    <col min="6437" max="6437" width="2.125" style="118" customWidth="1"/>
    <col min="6438" max="6438" width="4.75" style="118" customWidth="1"/>
    <col min="6439" max="6439" width="7" style="118" customWidth="1"/>
    <col min="6440" max="6440" width="1.25" style="118" customWidth="1"/>
    <col min="6441" max="6441" width="4.875" style="118" customWidth="1"/>
    <col min="6442" max="6442" width="3.625" style="118" customWidth="1"/>
    <col min="6443" max="6443" width="3.25" style="118" customWidth="1"/>
    <col min="6444" max="6444" width="2.625" style="118" customWidth="1"/>
    <col min="6445" max="6445" width="2.875" style="118" customWidth="1"/>
    <col min="6446" max="6446" width="3" style="118" customWidth="1"/>
    <col min="6447" max="6447" width="2.875" style="118" customWidth="1"/>
    <col min="6448" max="6448" width="4.25" style="118" customWidth="1"/>
    <col min="6449" max="6449" width="2.5" style="118" customWidth="1"/>
    <col min="6450" max="6450" width="2.875" style="118" customWidth="1"/>
    <col min="6451" max="6451" width="7" style="118" customWidth="1"/>
    <col min="6452" max="6452" width="1.625" style="118" customWidth="1"/>
    <col min="6453" max="6453" width="6" style="118" customWidth="1"/>
    <col min="6454" max="6454" width="7.125" style="118" customWidth="1"/>
    <col min="6455" max="6455" width="1.625" style="118" customWidth="1"/>
    <col min="6456" max="6456" width="5.625" style="118" customWidth="1"/>
    <col min="6457" max="6457" width="3.75" style="118" customWidth="1"/>
    <col min="6458" max="6458" width="2" style="118" customWidth="1"/>
    <col min="6459" max="6459" width="3.875" style="118" customWidth="1"/>
    <col min="6460" max="6460" width="4.875" style="118" customWidth="1"/>
    <col min="6461" max="6461" width="1.625" style="118" customWidth="1"/>
    <col min="6462" max="6462" width="4.75" style="118" customWidth="1"/>
    <col min="6463" max="6463" width="5.875" style="118" customWidth="1"/>
    <col min="6464" max="6464" width="1.25" style="118" customWidth="1"/>
    <col min="6465" max="6465" width="4.625" style="118" customWidth="1"/>
    <col min="6466" max="6466" width="4.75" style="118" customWidth="1"/>
    <col min="6467" max="6467" width="1.375" style="118" customWidth="1"/>
    <col min="6468" max="6468" width="4.75" style="118" customWidth="1"/>
    <col min="6469" max="6469" width="5.875" style="118" customWidth="1"/>
    <col min="6470" max="6470" width="1.125" style="118" customWidth="1"/>
    <col min="6471" max="6471" width="4.75" style="118" customWidth="1"/>
    <col min="6472" max="6472" width="9.625" style="118" customWidth="1"/>
    <col min="6473" max="6475" width="9" style="118"/>
    <col min="6476" max="6476" width="1.75" style="118" customWidth="1"/>
    <col min="6477" max="6477" width="5" style="118" customWidth="1"/>
    <col min="6478" max="6655" width="9" style="118"/>
    <col min="6656" max="6656" width="6.375" style="118" customWidth="1"/>
    <col min="6657" max="6657" width="31.25" style="118" customWidth="1"/>
    <col min="6658" max="6658" width="5.375" style="118" customWidth="1"/>
    <col min="6659" max="6659" width="1.5" style="118" customWidth="1"/>
    <col min="6660" max="6660" width="4.625" style="118" customWidth="1"/>
    <col min="6661" max="6661" width="1.375" style="118" customWidth="1"/>
    <col min="6662" max="6662" width="5.625" style="118" customWidth="1"/>
    <col min="6663" max="6663" width="5.375" style="118" customWidth="1"/>
    <col min="6664" max="6664" width="2.375" style="118" customWidth="1"/>
    <col min="6665" max="6665" width="3.875" style="118" customWidth="1"/>
    <col min="6666" max="6666" width="2" style="118" customWidth="1"/>
    <col min="6667" max="6667" width="6" style="118" customWidth="1"/>
    <col min="6668" max="6668" width="5.5" style="118" customWidth="1"/>
    <col min="6669" max="6669" width="2" style="118" customWidth="1"/>
    <col min="6670" max="6670" width="3.375" style="118" customWidth="1"/>
    <col min="6671" max="6671" width="2.25" style="118" customWidth="1"/>
    <col min="6672" max="6672" width="5.5" style="118" customWidth="1"/>
    <col min="6673" max="6673" width="6.125" style="118" customWidth="1"/>
    <col min="6674" max="6674" width="1.5" style="118" customWidth="1"/>
    <col min="6675" max="6675" width="7.25" style="118" customWidth="1"/>
    <col min="6676" max="6676" width="1.375" style="118" customWidth="1"/>
    <col min="6677" max="6677" width="5.75" style="118" customWidth="1"/>
    <col min="6678" max="6678" width="5.625" style="118" customWidth="1"/>
    <col min="6679" max="6679" width="1.375" style="118" customWidth="1"/>
    <col min="6680" max="6680" width="7" style="118" customWidth="1"/>
    <col min="6681" max="6681" width="1.75" style="118" customWidth="1"/>
    <col min="6682" max="6682" width="5.625" style="118" customWidth="1"/>
    <col min="6683" max="6683" width="5" style="118" customWidth="1"/>
    <col min="6684" max="6684" width="1.875" style="118" customWidth="1"/>
    <col min="6685" max="6685" width="4.875" style="118" customWidth="1"/>
    <col min="6686" max="6686" width="7.875" style="118" customWidth="1"/>
    <col min="6687" max="6687" width="2.5" style="118" customWidth="1"/>
    <col min="6688" max="6688" width="5.125" style="118" customWidth="1"/>
    <col min="6689" max="6689" width="6.375" style="118" customWidth="1"/>
    <col min="6690" max="6690" width="1.375" style="118" customWidth="1"/>
    <col min="6691" max="6691" width="5" style="118" customWidth="1"/>
    <col min="6692" max="6692" width="4.625" style="118" customWidth="1"/>
    <col min="6693" max="6693" width="2.125" style="118" customWidth="1"/>
    <col min="6694" max="6694" width="4.75" style="118" customWidth="1"/>
    <col min="6695" max="6695" width="7" style="118" customWidth="1"/>
    <col min="6696" max="6696" width="1.25" style="118" customWidth="1"/>
    <col min="6697" max="6697" width="4.875" style="118" customWidth="1"/>
    <col min="6698" max="6698" width="3.625" style="118" customWidth="1"/>
    <col min="6699" max="6699" width="3.25" style="118" customWidth="1"/>
    <col min="6700" max="6700" width="2.625" style="118" customWidth="1"/>
    <col min="6701" max="6701" width="2.875" style="118" customWidth="1"/>
    <col min="6702" max="6702" width="3" style="118" customWidth="1"/>
    <col min="6703" max="6703" width="2.875" style="118" customWidth="1"/>
    <col min="6704" max="6704" width="4.25" style="118" customWidth="1"/>
    <col min="6705" max="6705" width="2.5" style="118" customWidth="1"/>
    <col min="6706" max="6706" width="2.875" style="118" customWidth="1"/>
    <col min="6707" max="6707" width="7" style="118" customWidth="1"/>
    <col min="6708" max="6708" width="1.625" style="118" customWidth="1"/>
    <col min="6709" max="6709" width="6" style="118" customWidth="1"/>
    <col min="6710" max="6710" width="7.125" style="118" customWidth="1"/>
    <col min="6711" max="6711" width="1.625" style="118" customWidth="1"/>
    <col min="6712" max="6712" width="5.625" style="118" customWidth="1"/>
    <col min="6713" max="6713" width="3.75" style="118" customWidth="1"/>
    <col min="6714" max="6714" width="2" style="118" customWidth="1"/>
    <col min="6715" max="6715" width="3.875" style="118" customWidth="1"/>
    <col min="6716" max="6716" width="4.875" style="118" customWidth="1"/>
    <col min="6717" max="6717" width="1.625" style="118" customWidth="1"/>
    <col min="6718" max="6718" width="4.75" style="118" customWidth="1"/>
    <col min="6719" max="6719" width="5.875" style="118" customWidth="1"/>
    <col min="6720" max="6720" width="1.25" style="118" customWidth="1"/>
    <col min="6721" max="6721" width="4.625" style="118" customWidth="1"/>
    <col min="6722" max="6722" width="4.75" style="118" customWidth="1"/>
    <col min="6723" max="6723" width="1.375" style="118" customWidth="1"/>
    <col min="6724" max="6724" width="4.75" style="118" customWidth="1"/>
    <col min="6725" max="6725" width="5.875" style="118" customWidth="1"/>
    <col min="6726" max="6726" width="1.125" style="118" customWidth="1"/>
    <col min="6727" max="6727" width="4.75" style="118" customWidth="1"/>
    <col min="6728" max="6728" width="9.625" style="118" customWidth="1"/>
    <col min="6729" max="6731" width="9" style="118"/>
    <col min="6732" max="6732" width="1.75" style="118" customWidth="1"/>
    <col min="6733" max="6733" width="5" style="118" customWidth="1"/>
    <col min="6734" max="6911" width="9" style="118"/>
    <col min="6912" max="6912" width="6.375" style="118" customWidth="1"/>
    <col min="6913" max="6913" width="31.25" style="118" customWidth="1"/>
    <col min="6914" max="6914" width="5.375" style="118" customWidth="1"/>
    <col min="6915" max="6915" width="1.5" style="118" customWidth="1"/>
    <col min="6916" max="6916" width="4.625" style="118" customWidth="1"/>
    <col min="6917" max="6917" width="1.375" style="118" customWidth="1"/>
    <col min="6918" max="6918" width="5.625" style="118" customWidth="1"/>
    <col min="6919" max="6919" width="5.375" style="118" customWidth="1"/>
    <col min="6920" max="6920" width="2.375" style="118" customWidth="1"/>
    <col min="6921" max="6921" width="3.875" style="118" customWidth="1"/>
    <col min="6922" max="6922" width="2" style="118" customWidth="1"/>
    <col min="6923" max="6923" width="6" style="118" customWidth="1"/>
    <col min="6924" max="6924" width="5.5" style="118" customWidth="1"/>
    <col min="6925" max="6925" width="2" style="118" customWidth="1"/>
    <col min="6926" max="6926" width="3.375" style="118" customWidth="1"/>
    <col min="6927" max="6927" width="2.25" style="118" customWidth="1"/>
    <col min="6928" max="6928" width="5.5" style="118" customWidth="1"/>
    <col min="6929" max="6929" width="6.125" style="118" customWidth="1"/>
    <col min="6930" max="6930" width="1.5" style="118" customWidth="1"/>
    <col min="6931" max="6931" width="7.25" style="118" customWidth="1"/>
    <col min="6932" max="6932" width="1.375" style="118" customWidth="1"/>
    <col min="6933" max="6933" width="5.75" style="118" customWidth="1"/>
    <col min="6934" max="6934" width="5.625" style="118" customWidth="1"/>
    <col min="6935" max="6935" width="1.375" style="118" customWidth="1"/>
    <col min="6936" max="6936" width="7" style="118" customWidth="1"/>
    <col min="6937" max="6937" width="1.75" style="118" customWidth="1"/>
    <col min="6938" max="6938" width="5.625" style="118" customWidth="1"/>
    <col min="6939" max="6939" width="5" style="118" customWidth="1"/>
    <col min="6940" max="6940" width="1.875" style="118" customWidth="1"/>
    <col min="6941" max="6941" width="4.875" style="118" customWidth="1"/>
    <col min="6942" max="6942" width="7.875" style="118" customWidth="1"/>
    <col min="6943" max="6943" width="2.5" style="118" customWidth="1"/>
    <col min="6944" max="6944" width="5.125" style="118" customWidth="1"/>
    <col min="6945" max="6945" width="6.375" style="118" customWidth="1"/>
    <col min="6946" max="6946" width="1.375" style="118" customWidth="1"/>
    <col min="6947" max="6947" width="5" style="118" customWidth="1"/>
    <col min="6948" max="6948" width="4.625" style="118" customWidth="1"/>
    <col min="6949" max="6949" width="2.125" style="118" customWidth="1"/>
    <col min="6950" max="6950" width="4.75" style="118" customWidth="1"/>
    <col min="6951" max="6951" width="7" style="118" customWidth="1"/>
    <col min="6952" max="6952" width="1.25" style="118" customWidth="1"/>
    <col min="6953" max="6953" width="4.875" style="118" customWidth="1"/>
    <col min="6954" max="6954" width="3.625" style="118" customWidth="1"/>
    <col min="6955" max="6955" width="3.25" style="118" customWidth="1"/>
    <col min="6956" max="6956" width="2.625" style="118" customWidth="1"/>
    <col min="6957" max="6957" width="2.875" style="118" customWidth="1"/>
    <col min="6958" max="6958" width="3" style="118" customWidth="1"/>
    <col min="6959" max="6959" width="2.875" style="118" customWidth="1"/>
    <col min="6960" max="6960" width="4.25" style="118" customWidth="1"/>
    <col min="6961" max="6961" width="2.5" style="118" customWidth="1"/>
    <col min="6962" max="6962" width="2.875" style="118" customWidth="1"/>
    <col min="6963" max="6963" width="7" style="118" customWidth="1"/>
    <col min="6964" max="6964" width="1.625" style="118" customWidth="1"/>
    <col min="6965" max="6965" width="6" style="118" customWidth="1"/>
    <col min="6966" max="6966" width="7.125" style="118" customWidth="1"/>
    <col min="6967" max="6967" width="1.625" style="118" customWidth="1"/>
    <col min="6968" max="6968" width="5.625" style="118" customWidth="1"/>
    <col min="6969" max="6969" width="3.75" style="118" customWidth="1"/>
    <col min="6970" max="6970" width="2" style="118" customWidth="1"/>
    <col min="6971" max="6971" width="3.875" style="118" customWidth="1"/>
    <col min="6972" max="6972" width="4.875" style="118" customWidth="1"/>
    <col min="6973" max="6973" width="1.625" style="118" customWidth="1"/>
    <col min="6974" max="6974" width="4.75" style="118" customWidth="1"/>
    <col min="6975" max="6975" width="5.875" style="118" customWidth="1"/>
    <col min="6976" max="6976" width="1.25" style="118" customWidth="1"/>
    <col min="6977" max="6977" width="4.625" style="118" customWidth="1"/>
    <col min="6978" max="6978" width="4.75" style="118" customWidth="1"/>
    <col min="6979" max="6979" width="1.375" style="118" customWidth="1"/>
    <col min="6980" max="6980" width="4.75" style="118" customWidth="1"/>
    <col min="6981" max="6981" width="5.875" style="118" customWidth="1"/>
    <col min="6982" max="6982" width="1.125" style="118" customWidth="1"/>
    <col min="6983" max="6983" width="4.75" style="118" customWidth="1"/>
    <col min="6984" max="6984" width="9.625" style="118" customWidth="1"/>
    <col min="6985" max="6987" width="9" style="118"/>
    <col min="6988" max="6988" width="1.75" style="118" customWidth="1"/>
    <col min="6989" max="6989" width="5" style="118" customWidth="1"/>
    <col min="6990" max="7167" width="9" style="118"/>
    <col min="7168" max="7168" width="6.375" style="118" customWidth="1"/>
    <col min="7169" max="7169" width="31.25" style="118" customWidth="1"/>
    <col min="7170" max="7170" width="5.375" style="118" customWidth="1"/>
    <col min="7171" max="7171" width="1.5" style="118" customWidth="1"/>
    <col min="7172" max="7172" width="4.625" style="118" customWidth="1"/>
    <col min="7173" max="7173" width="1.375" style="118" customWidth="1"/>
    <col min="7174" max="7174" width="5.625" style="118" customWidth="1"/>
    <col min="7175" max="7175" width="5.375" style="118" customWidth="1"/>
    <col min="7176" max="7176" width="2.375" style="118" customWidth="1"/>
    <col min="7177" max="7177" width="3.875" style="118" customWidth="1"/>
    <col min="7178" max="7178" width="2" style="118" customWidth="1"/>
    <col min="7179" max="7179" width="6" style="118" customWidth="1"/>
    <col min="7180" max="7180" width="5.5" style="118" customWidth="1"/>
    <col min="7181" max="7181" width="2" style="118" customWidth="1"/>
    <col min="7182" max="7182" width="3.375" style="118" customWidth="1"/>
    <col min="7183" max="7183" width="2.25" style="118" customWidth="1"/>
    <col min="7184" max="7184" width="5.5" style="118" customWidth="1"/>
    <col min="7185" max="7185" width="6.125" style="118" customWidth="1"/>
    <col min="7186" max="7186" width="1.5" style="118" customWidth="1"/>
    <col min="7187" max="7187" width="7.25" style="118" customWidth="1"/>
    <col min="7188" max="7188" width="1.375" style="118" customWidth="1"/>
    <col min="7189" max="7189" width="5.75" style="118" customWidth="1"/>
    <col min="7190" max="7190" width="5.625" style="118" customWidth="1"/>
    <col min="7191" max="7191" width="1.375" style="118" customWidth="1"/>
    <col min="7192" max="7192" width="7" style="118" customWidth="1"/>
    <col min="7193" max="7193" width="1.75" style="118" customWidth="1"/>
    <col min="7194" max="7194" width="5.625" style="118" customWidth="1"/>
    <col min="7195" max="7195" width="5" style="118" customWidth="1"/>
    <col min="7196" max="7196" width="1.875" style="118" customWidth="1"/>
    <col min="7197" max="7197" width="4.875" style="118" customWidth="1"/>
    <col min="7198" max="7198" width="7.875" style="118" customWidth="1"/>
    <col min="7199" max="7199" width="2.5" style="118" customWidth="1"/>
    <col min="7200" max="7200" width="5.125" style="118" customWidth="1"/>
    <col min="7201" max="7201" width="6.375" style="118" customWidth="1"/>
    <col min="7202" max="7202" width="1.375" style="118" customWidth="1"/>
    <col min="7203" max="7203" width="5" style="118" customWidth="1"/>
    <col min="7204" max="7204" width="4.625" style="118" customWidth="1"/>
    <col min="7205" max="7205" width="2.125" style="118" customWidth="1"/>
    <col min="7206" max="7206" width="4.75" style="118" customWidth="1"/>
    <col min="7207" max="7207" width="7" style="118" customWidth="1"/>
    <col min="7208" max="7208" width="1.25" style="118" customWidth="1"/>
    <col min="7209" max="7209" width="4.875" style="118" customWidth="1"/>
    <col min="7210" max="7210" width="3.625" style="118" customWidth="1"/>
    <col min="7211" max="7211" width="3.25" style="118" customWidth="1"/>
    <col min="7212" max="7212" width="2.625" style="118" customWidth="1"/>
    <col min="7213" max="7213" width="2.875" style="118" customWidth="1"/>
    <col min="7214" max="7214" width="3" style="118" customWidth="1"/>
    <col min="7215" max="7215" width="2.875" style="118" customWidth="1"/>
    <col min="7216" max="7216" width="4.25" style="118" customWidth="1"/>
    <col min="7217" max="7217" width="2.5" style="118" customWidth="1"/>
    <col min="7218" max="7218" width="2.875" style="118" customWidth="1"/>
    <col min="7219" max="7219" width="7" style="118" customWidth="1"/>
    <col min="7220" max="7220" width="1.625" style="118" customWidth="1"/>
    <col min="7221" max="7221" width="6" style="118" customWidth="1"/>
    <col min="7222" max="7222" width="7.125" style="118" customWidth="1"/>
    <col min="7223" max="7223" width="1.625" style="118" customWidth="1"/>
    <col min="7224" max="7224" width="5.625" style="118" customWidth="1"/>
    <col min="7225" max="7225" width="3.75" style="118" customWidth="1"/>
    <col min="7226" max="7226" width="2" style="118" customWidth="1"/>
    <col min="7227" max="7227" width="3.875" style="118" customWidth="1"/>
    <col min="7228" max="7228" width="4.875" style="118" customWidth="1"/>
    <col min="7229" max="7229" width="1.625" style="118" customWidth="1"/>
    <col min="7230" max="7230" width="4.75" style="118" customWidth="1"/>
    <col min="7231" max="7231" width="5.875" style="118" customWidth="1"/>
    <col min="7232" max="7232" width="1.25" style="118" customWidth="1"/>
    <col min="7233" max="7233" width="4.625" style="118" customWidth="1"/>
    <col min="7234" max="7234" width="4.75" style="118" customWidth="1"/>
    <col min="7235" max="7235" width="1.375" style="118" customWidth="1"/>
    <col min="7236" max="7236" width="4.75" style="118" customWidth="1"/>
    <col min="7237" max="7237" width="5.875" style="118" customWidth="1"/>
    <col min="7238" max="7238" width="1.125" style="118" customWidth="1"/>
    <col min="7239" max="7239" width="4.75" style="118" customWidth="1"/>
    <col min="7240" max="7240" width="9.625" style="118" customWidth="1"/>
    <col min="7241" max="7243" width="9" style="118"/>
    <col min="7244" max="7244" width="1.75" style="118" customWidth="1"/>
    <col min="7245" max="7245" width="5" style="118" customWidth="1"/>
    <col min="7246" max="7423" width="9" style="118"/>
    <col min="7424" max="7424" width="6.375" style="118" customWidth="1"/>
    <col min="7425" max="7425" width="31.25" style="118" customWidth="1"/>
    <col min="7426" max="7426" width="5.375" style="118" customWidth="1"/>
    <col min="7427" max="7427" width="1.5" style="118" customWidth="1"/>
    <col min="7428" max="7428" width="4.625" style="118" customWidth="1"/>
    <col min="7429" max="7429" width="1.375" style="118" customWidth="1"/>
    <col min="7430" max="7430" width="5.625" style="118" customWidth="1"/>
    <col min="7431" max="7431" width="5.375" style="118" customWidth="1"/>
    <col min="7432" max="7432" width="2.375" style="118" customWidth="1"/>
    <col min="7433" max="7433" width="3.875" style="118" customWidth="1"/>
    <col min="7434" max="7434" width="2" style="118" customWidth="1"/>
    <col min="7435" max="7435" width="6" style="118" customWidth="1"/>
    <col min="7436" max="7436" width="5.5" style="118" customWidth="1"/>
    <col min="7437" max="7437" width="2" style="118" customWidth="1"/>
    <col min="7438" max="7438" width="3.375" style="118" customWidth="1"/>
    <col min="7439" max="7439" width="2.25" style="118" customWidth="1"/>
    <col min="7440" max="7440" width="5.5" style="118" customWidth="1"/>
    <col min="7441" max="7441" width="6.125" style="118" customWidth="1"/>
    <col min="7442" max="7442" width="1.5" style="118" customWidth="1"/>
    <col min="7443" max="7443" width="7.25" style="118" customWidth="1"/>
    <col min="7444" max="7444" width="1.375" style="118" customWidth="1"/>
    <col min="7445" max="7445" width="5.75" style="118" customWidth="1"/>
    <col min="7446" max="7446" width="5.625" style="118" customWidth="1"/>
    <col min="7447" max="7447" width="1.375" style="118" customWidth="1"/>
    <col min="7448" max="7448" width="7" style="118" customWidth="1"/>
    <col min="7449" max="7449" width="1.75" style="118" customWidth="1"/>
    <col min="7450" max="7450" width="5.625" style="118" customWidth="1"/>
    <col min="7451" max="7451" width="5" style="118" customWidth="1"/>
    <col min="7452" max="7452" width="1.875" style="118" customWidth="1"/>
    <col min="7453" max="7453" width="4.875" style="118" customWidth="1"/>
    <col min="7454" max="7454" width="7.875" style="118" customWidth="1"/>
    <col min="7455" max="7455" width="2.5" style="118" customWidth="1"/>
    <col min="7456" max="7456" width="5.125" style="118" customWidth="1"/>
    <col min="7457" max="7457" width="6.375" style="118" customWidth="1"/>
    <col min="7458" max="7458" width="1.375" style="118" customWidth="1"/>
    <col min="7459" max="7459" width="5" style="118" customWidth="1"/>
    <col min="7460" max="7460" width="4.625" style="118" customWidth="1"/>
    <col min="7461" max="7461" width="2.125" style="118" customWidth="1"/>
    <col min="7462" max="7462" width="4.75" style="118" customWidth="1"/>
    <col min="7463" max="7463" width="7" style="118" customWidth="1"/>
    <col min="7464" max="7464" width="1.25" style="118" customWidth="1"/>
    <col min="7465" max="7465" width="4.875" style="118" customWidth="1"/>
    <col min="7466" max="7466" width="3.625" style="118" customWidth="1"/>
    <col min="7467" max="7467" width="3.25" style="118" customWidth="1"/>
    <col min="7468" max="7468" width="2.625" style="118" customWidth="1"/>
    <col min="7469" max="7469" width="2.875" style="118" customWidth="1"/>
    <col min="7470" max="7470" width="3" style="118" customWidth="1"/>
    <col min="7471" max="7471" width="2.875" style="118" customWidth="1"/>
    <col min="7472" max="7472" width="4.25" style="118" customWidth="1"/>
    <col min="7473" max="7473" width="2.5" style="118" customWidth="1"/>
    <col min="7474" max="7474" width="2.875" style="118" customWidth="1"/>
    <col min="7475" max="7475" width="7" style="118" customWidth="1"/>
    <col min="7476" max="7476" width="1.625" style="118" customWidth="1"/>
    <col min="7477" max="7477" width="6" style="118" customWidth="1"/>
    <col min="7478" max="7478" width="7.125" style="118" customWidth="1"/>
    <col min="7479" max="7479" width="1.625" style="118" customWidth="1"/>
    <col min="7480" max="7480" width="5.625" style="118" customWidth="1"/>
    <col min="7481" max="7481" width="3.75" style="118" customWidth="1"/>
    <col min="7482" max="7482" width="2" style="118" customWidth="1"/>
    <col min="7483" max="7483" width="3.875" style="118" customWidth="1"/>
    <col min="7484" max="7484" width="4.875" style="118" customWidth="1"/>
    <col min="7485" max="7485" width="1.625" style="118" customWidth="1"/>
    <col min="7486" max="7486" width="4.75" style="118" customWidth="1"/>
    <col min="7487" max="7487" width="5.875" style="118" customWidth="1"/>
    <col min="7488" max="7488" width="1.25" style="118" customWidth="1"/>
    <col min="7489" max="7489" width="4.625" style="118" customWidth="1"/>
    <col min="7490" max="7490" width="4.75" style="118" customWidth="1"/>
    <col min="7491" max="7491" width="1.375" style="118" customWidth="1"/>
    <col min="7492" max="7492" width="4.75" style="118" customWidth="1"/>
    <col min="7493" max="7493" width="5.875" style="118" customWidth="1"/>
    <col min="7494" max="7494" width="1.125" style="118" customWidth="1"/>
    <col min="7495" max="7495" width="4.75" style="118" customWidth="1"/>
    <col min="7496" max="7496" width="9.625" style="118" customWidth="1"/>
    <col min="7497" max="7499" width="9" style="118"/>
    <col min="7500" max="7500" width="1.75" style="118" customWidth="1"/>
    <col min="7501" max="7501" width="5" style="118" customWidth="1"/>
    <col min="7502" max="7679" width="9" style="118"/>
    <col min="7680" max="7680" width="6.375" style="118" customWidth="1"/>
    <col min="7681" max="7681" width="31.25" style="118" customWidth="1"/>
    <col min="7682" max="7682" width="5.375" style="118" customWidth="1"/>
    <col min="7683" max="7683" width="1.5" style="118" customWidth="1"/>
    <col min="7684" max="7684" width="4.625" style="118" customWidth="1"/>
    <col min="7685" max="7685" width="1.375" style="118" customWidth="1"/>
    <col min="7686" max="7686" width="5.625" style="118" customWidth="1"/>
    <col min="7687" max="7687" width="5.375" style="118" customWidth="1"/>
    <col min="7688" max="7688" width="2.375" style="118" customWidth="1"/>
    <col min="7689" max="7689" width="3.875" style="118" customWidth="1"/>
    <col min="7690" max="7690" width="2" style="118" customWidth="1"/>
    <col min="7691" max="7691" width="6" style="118" customWidth="1"/>
    <col min="7692" max="7692" width="5.5" style="118" customWidth="1"/>
    <col min="7693" max="7693" width="2" style="118" customWidth="1"/>
    <col min="7694" max="7694" width="3.375" style="118" customWidth="1"/>
    <col min="7695" max="7695" width="2.25" style="118" customWidth="1"/>
    <col min="7696" max="7696" width="5.5" style="118" customWidth="1"/>
    <col min="7697" max="7697" width="6.125" style="118" customWidth="1"/>
    <col min="7698" max="7698" width="1.5" style="118" customWidth="1"/>
    <col min="7699" max="7699" width="7.25" style="118" customWidth="1"/>
    <col min="7700" max="7700" width="1.375" style="118" customWidth="1"/>
    <col min="7701" max="7701" width="5.75" style="118" customWidth="1"/>
    <col min="7702" max="7702" width="5.625" style="118" customWidth="1"/>
    <col min="7703" max="7703" width="1.375" style="118" customWidth="1"/>
    <col min="7704" max="7704" width="7" style="118" customWidth="1"/>
    <col min="7705" max="7705" width="1.75" style="118" customWidth="1"/>
    <col min="7706" max="7706" width="5.625" style="118" customWidth="1"/>
    <col min="7707" max="7707" width="5" style="118" customWidth="1"/>
    <col min="7708" max="7708" width="1.875" style="118" customWidth="1"/>
    <col min="7709" max="7709" width="4.875" style="118" customWidth="1"/>
    <col min="7710" max="7710" width="7.875" style="118" customWidth="1"/>
    <col min="7711" max="7711" width="2.5" style="118" customWidth="1"/>
    <col min="7712" max="7712" width="5.125" style="118" customWidth="1"/>
    <col min="7713" max="7713" width="6.375" style="118" customWidth="1"/>
    <col min="7714" max="7714" width="1.375" style="118" customWidth="1"/>
    <col min="7715" max="7715" width="5" style="118" customWidth="1"/>
    <col min="7716" max="7716" width="4.625" style="118" customWidth="1"/>
    <col min="7717" max="7717" width="2.125" style="118" customWidth="1"/>
    <col min="7718" max="7718" width="4.75" style="118" customWidth="1"/>
    <col min="7719" max="7719" width="7" style="118" customWidth="1"/>
    <col min="7720" max="7720" width="1.25" style="118" customWidth="1"/>
    <col min="7721" max="7721" width="4.875" style="118" customWidth="1"/>
    <col min="7722" max="7722" width="3.625" style="118" customWidth="1"/>
    <col min="7723" max="7723" width="3.25" style="118" customWidth="1"/>
    <col min="7724" max="7724" width="2.625" style="118" customWidth="1"/>
    <col min="7725" max="7725" width="2.875" style="118" customWidth="1"/>
    <col min="7726" max="7726" width="3" style="118" customWidth="1"/>
    <col min="7727" max="7727" width="2.875" style="118" customWidth="1"/>
    <col min="7728" max="7728" width="4.25" style="118" customWidth="1"/>
    <col min="7729" max="7729" width="2.5" style="118" customWidth="1"/>
    <col min="7730" max="7730" width="2.875" style="118" customWidth="1"/>
    <col min="7731" max="7731" width="7" style="118" customWidth="1"/>
    <col min="7732" max="7732" width="1.625" style="118" customWidth="1"/>
    <col min="7733" max="7733" width="6" style="118" customWidth="1"/>
    <col min="7734" max="7734" width="7.125" style="118" customWidth="1"/>
    <col min="7735" max="7735" width="1.625" style="118" customWidth="1"/>
    <col min="7736" max="7736" width="5.625" style="118" customWidth="1"/>
    <col min="7737" max="7737" width="3.75" style="118" customWidth="1"/>
    <col min="7738" max="7738" width="2" style="118" customWidth="1"/>
    <col min="7739" max="7739" width="3.875" style="118" customWidth="1"/>
    <col min="7740" max="7740" width="4.875" style="118" customWidth="1"/>
    <col min="7741" max="7741" width="1.625" style="118" customWidth="1"/>
    <col min="7742" max="7742" width="4.75" style="118" customWidth="1"/>
    <col min="7743" max="7743" width="5.875" style="118" customWidth="1"/>
    <col min="7744" max="7744" width="1.25" style="118" customWidth="1"/>
    <col min="7745" max="7745" width="4.625" style="118" customWidth="1"/>
    <col min="7746" max="7746" width="4.75" style="118" customWidth="1"/>
    <col min="7747" max="7747" width="1.375" style="118" customWidth="1"/>
    <col min="7748" max="7748" width="4.75" style="118" customWidth="1"/>
    <col min="7749" max="7749" width="5.875" style="118" customWidth="1"/>
    <col min="7750" max="7750" width="1.125" style="118" customWidth="1"/>
    <col min="7751" max="7751" width="4.75" style="118" customWidth="1"/>
    <col min="7752" max="7752" width="9.625" style="118" customWidth="1"/>
    <col min="7753" max="7755" width="9" style="118"/>
    <col min="7756" max="7756" width="1.75" style="118" customWidth="1"/>
    <col min="7757" max="7757" width="5" style="118" customWidth="1"/>
    <col min="7758" max="7935" width="9" style="118"/>
    <col min="7936" max="7936" width="6.375" style="118" customWidth="1"/>
    <col min="7937" max="7937" width="31.25" style="118" customWidth="1"/>
    <col min="7938" max="7938" width="5.375" style="118" customWidth="1"/>
    <col min="7939" max="7939" width="1.5" style="118" customWidth="1"/>
    <col min="7940" max="7940" width="4.625" style="118" customWidth="1"/>
    <col min="7941" max="7941" width="1.375" style="118" customWidth="1"/>
    <col min="7942" max="7942" width="5.625" style="118" customWidth="1"/>
    <col min="7943" max="7943" width="5.375" style="118" customWidth="1"/>
    <col min="7944" max="7944" width="2.375" style="118" customWidth="1"/>
    <col min="7945" max="7945" width="3.875" style="118" customWidth="1"/>
    <col min="7946" max="7946" width="2" style="118" customWidth="1"/>
    <col min="7947" max="7947" width="6" style="118" customWidth="1"/>
    <col min="7948" max="7948" width="5.5" style="118" customWidth="1"/>
    <col min="7949" max="7949" width="2" style="118" customWidth="1"/>
    <col min="7950" max="7950" width="3.375" style="118" customWidth="1"/>
    <col min="7951" max="7951" width="2.25" style="118" customWidth="1"/>
    <col min="7952" max="7952" width="5.5" style="118" customWidth="1"/>
    <col min="7953" max="7953" width="6.125" style="118" customWidth="1"/>
    <col min="7954" max="7954" width="1.5" style="118" customWidth="1"/>
    <col min="7955" max="7955" width="7.25" style="118" customWidth="1"/>
    <col min="7956" max="7956" width="1.375" style="118" customWidth="1"/>
    <col min="7957" max="7957" width="5.75" style="118" customWidth="1"/>
    <col min="7958" max="7958" width="5.625" style="118" customWidth="1"/>
    <col min="7959" max="7959" width="1.375" style="118" customWidth="1"/>
    <col min="7960" max="7960" width="7" style="118" customWidth="1"/>
    <col min="7961" max="7961" width="1.75" style="118" customWidth="1"/>
    <col min="7962" max="7962" width="5.625" style="118" customWidth="1"/>
    <col min="7963" max="7963" width="5" style="118" customWidth="1"/>
    <col min="7964" max="7964" width="1.875" style="118" customWidth="1"/>
    <col min="7965" max="7965" width="4.875" style="118" customWidth="1"/>
    <col min="7966" max="7966" width="7.875" style="118" customWidth="1"/>
    <col min="7967" max="7967" width="2.5" style="118" customWidth="1"/>
    <col min="7968" max="7968" width="5.125" style="118" customWidth="1"/>
    <col min="7969" max="7969" width="6.375" style="118" customWidth="1"/>
    <col min="7970" max="7970" width="1.375" style="118" customWidth="1"/>
    <col min="7971" max="7971" width="5" style="118" customWidth="1"/>
    <col min="7972" max="7972" width="4.625" style="118" customWidth="1"/>
    <col min="7973" max="7973" width="2.125" style="118" customWidth="1"/>
    <col min="7974" max="7974" width="4.75" style="118" customWidth="1"/>
    <col min="7975" max="7975" width="7" style="118" customWidth="1"/>
    <col min="7976" max="7976" width="1.25" style="118" customWidth="1"/>
    <col min="7977" max="7977" width="4.875" style="118" customWidth="1"/>
    <col min="7978" max="7978" width="3.625" style="118" customWidth="1"/>
    <col min="7979" max="7979" width="3.25" style="118" customWidth="1"/>
    <col min="7980" max="7980" width="2.625" style="118" customWidth="1"/>
    <col min="7981" max="7981" width="2.875" style="118" customWidth="1"/>
    <col min="7982" max="7982" width="3" style="118" customWidth="1"/>
    <col min="7983" max="7983" width="2.875" style="118" customWidth="1"/>
    <col min="7984" max="7984" width="4.25" style="118" customWidth="1"/>
    <col min="7985" max="7985" width="2.5" style="118" customWidth="1"/>
    <col min="7986" max="7986" width="2.875" style="118" customWidth="1"/>
    <col min="7987" max="7987" width="7" style="118" customWidth="1"/>
    <col min="7988" max="7988" width="1.625" style="118" customWidth="1"/>
    <col min="7989" max="7989" width="6" style="118" customWidth="1"/>
    <col min="7990" max="7990" width="7.125" style="118" customWidth="1"/>
    <col min="7991" max="7991" width="1.625" style="118" customWidth="1"/>
    <col min="7992" max="7992" width="5.625" style="118" customWidth="1"/>
    <col min="7993" max="7993" width="3.75" style="118" customWidth="1"/>
    <col min="7994" max="7994" width="2" style="118" customWidth="1"/>
    <col min="7995" max="7995" width="3.875" style="118" customWidth="1"/>
    <col min="7996" max="7996" width="4.875" style="118" customWidth="1"/>
    <col min="7997" max="7997" width="1.625" style="118" customWidth="1"/>
    <col min="7998" max="7998" width="4.75" style="118" customWidth="1"/>
    <col min="7999" max="7999" width="5.875" style="118" customWidth="1"/>
    <col min="8000" max="8000" width="1.25" style="118" customWidth="1"/>
    <col min="8001" max="8001" width="4.625" style="118" customWidth="1"/>
    <col min="8002" max="8002" width="4.75" style="118" customWidth="1"/>
    <col min="8003" max="8003" width="1.375" style="118" customWidth="1"/>
    <col min="8004" max="8004" width="4.75" style="118" customWidth="1"/>
    <col min="8005" max="8005" width="5.875" style="118" customWidth="1"/>
    <col min="8006" max="8006" width="1.125" style="118" customWidth="1"/>
    <col min="8007" max="8007" width="4.75" style="118" customWidth="1"/>
    <col min="8008" max="8008" width="9.625" style="118" customWidth="1"/>
    <col min="8009" max="8011" width="9" style="118"/>
    <col min="8012" max="8012" width="1.75" style="118" customWidth="1"/>
    <col min="8013" max="8013" width="5" style="118" customWidth="1"/>
    <col min="8014" max="8191" width="9" style="118"/>
    <col min="8192" max="8192" width="6.375" style="118" customWidth="1"/>
    <col min="8193" max="8193" width="31.25" style="118" customWidth="1"/>
    <col min="8194" max="8194" width="5.375" style="118" customWidth="1"/>
    <col min="8195" max="8195" width="1.5" style="118" customWidth="1"/>
    <col min="8196" max="8196" width="4.625" style="118" customWidth="1"/>
    <col min="8197" max="8197" width="1.375" style="118" customWidth="1"/>
    <col min="8198" max="8198" width="5.625" style="118" customWidth="1"/>
    <col min="8199" max="8199" width="5.375" style="118" customWidth="1"/>
    <col min="8200" max="8200" width="2.375" style="118" customWidth="1"/>
    <col min="8201" max="8201" width="3.875" style="118" customWidth="1"/>
    <col min="8202" max="8202" width="2" style="118" customWidth="1"/>
    <col min="8203" max="8203" width="6" style="118" customWidth="1"/>
    <col min="8204" max="8204" width="5.5" style="118" customWidth="1"/>
    <col min="8205" max="8205" width="2" style="118" customWidth="1"/>
    <col min="8206" max="8206" width="3.375" style="118" customWidth="1"/>
    <col min="8207" max="8207" width="2.25" style="118" customWidth="1"/>
    <col min="8208" max="8208" width="5.5" style="118" customWidth="1"/>
    <col min="8209" max="8209" width="6.125" style="118" customWidth="1"/>
    <col min="8210" max="8210" width="1.5" style="118" customWidth="1"/>
    <col min="8211" max="8211" width="7.25" style="118" customWidth="1"/>
    <col min="8212" max="8212" width="1.375" style="118" customWidth="1"/>
    <col min="8213" max="8213" width="5.75" style="118" customWidth="1"/>
    <col min="8214" max="8214" width="5.625" style="118" customWidth="1"/>
    <col min="8215" max="8215" width="1.375" style="118" customWidth="1"/>
    <col min="8216" max="8216" width="7" style="118" customWidth="1"/>
    <col min="8217" max="8217" width="1.75" style="118" customWidth="1"/>
    <col min="8218" max="8218" width="5.625" style="118" customWidth="1"/>
    <col min="8219" max="8219" width="5" style="118" customWidth="1"/>
    <col min="8220" max="8220" width="1.875" style="118" customWidth="1"/>
    <col min="8221" max="8221" width="4.875" style="118" customWidth="1"/>
    <col min="8222" max="8222" width="7.875" style="118" customWidth="1"/>
    <col min="8223" max="8223" width="2.5" style="118" customWidth="1"/>
    <col min="8224" max="8224" width="5.125" style="118" customWidth="1"/>
    <col min="8225" max="8225" width="6.375" style="118" customWidth="1"/>
    <col min="8226" max="8226" width="1.375" style="118" customWidth="1"/>
    <col min="8227" max="8227" width="5" style="118" customWidth="1"/>
    <col min="8228" max="8228" width="4.625" style="118" customWidth="1"/>
    <col min="8229" max="8229" width="2.125" style="118" customWidth="1"/>
    <col min="8230" max="8230" width="4.75" style="118" customWidth="1"/>
    <col min="8231" max="8231" width="7" style="118" customWidth="1"/>
    <col min="8232" max="8232" width="1.25" style="118" customWidth="1"/>
    <col min="8233" max="8233" width="4.875" style="118" customWidth="1"/>
    <col min="8234" max="8234" width="3.625" style="118" customWidth="1"/>
    <col min="8235" max="8235" width="3.25" style="118" customWidth="1"/>
    <col min="8236" max="8236" width="2.625" style="118" customWidth="1"/>
    <col min="8237" max="8237" width="2.875" style="118" customWidth="1"/>
    <col min="8238" max="8238" width="3" style="118" customWidth="1"/>
    <col min="8239" max="8239" width="2.875" style="118" customWidth="1"/>
    <col min="8240" max="8240" width="4.25" style="118" customWidth="1"/>
    <col min="8241" max="8241" width="2.5" style="118" customWidth="1"/>
    <col min="8242" max="8242" width="2.875" style="118" customWidth="1"/>
    <col min="8243" max="8243" width="7" style="118" customWidth="1"/>
    <col min="8244" max="8244" width="1.625" style="118" customWidth="1"/>
    <col min="8245" max="8245" width="6" style="118" customWidth="1"/>
    <col min="8246" max="8246" width="7.125" style="118" customWidth="1"/>
    <col min="8247" max="8247" width="1.625" style="118" customWidth="1"/>
    <col min="8248" max="8248" width="5.625" style="118" customWidth="1"/>
    <col min="8249" max="8249" width="3.75" style="118" customWidth="1"/>
    <col min="8250" max="8250" width="2" style="118" customWidth="1"/>
    <col min="8251" max="8251" width="3.875" style="118" customWidth="1"/>
    <col min="8252" max="8252" width="4.875" style="118" customWidth="1"/>
    <col min="8253" max="8253" width="1.625" style="118" customWidth="1"/>
    <col min="8254" max="8254" width="4.75" style="118" customWidth="1"/>
    <col min="8255" max="8255" width="5.875" style="118" customWidth="1"/>
    <col min="8256" max="8256" width="1.25" style="118" customWidth="1"/>
    <col min="8257" max="8257" width="4.625" style="118" customWidth="1"/>
    <col min="8258" max="8258" width="4.75" style="118" customWidth="1"/>
    <col min="8259" max="8259" width="1.375" style="118" customWidth="1"/>
    <col min="8260" max="8260" width="4.75" style="118" customWidth="1"/>
    <col min="8261" max="8261" width="5.875" style="118" customWidth="1"/>
    <col min="8262" max="8262" width="1.125" style="118" customWidth="1"/>
    <col min="8263" max="8263" width="4.75" style="118" customWidth="1"/>
    <col min="8264" max="8264" width="9.625" style="118" customWidth="1"/>
    <col min="8265" max="8267" width="9" style="118"/>
    <col min="8268" max="8268" width="1.75" style="118" customWidth="1"/>
    <col min="8269" max="8269" width="5" style="118" customWidth="1"/>
    <col min="8270" max="8447" width="9" style="118"/>
    <col min="8448" max="8448" width="6.375" style="118" customWidth="1"/>
    <col min="8449" max="8449" width="31.25" style="118" customWidth="1"/>
    <col min="8450" max="8450" width="5.375" style="118" customWidth="1"/>
    <col min="8451" max="8451" width="1.5" style="118" customWidth="1"/>
    <col min="8452" max="8452" width="4.625" style="118" customWidth="1"/>
    <col min="8453" max="8453" width="1.375" style="118" customWidth="1"/>
    <col min="8454" max="8454" width="5.625" style="118" customWidth="1"/>
    <col min="8455" max="8455" width="5.375" style="118" customWidth="1"/>
    <col min="8456" max="8456" width="2.375" style="118" customWidth="1"/>
    <col min="8457" max="8457" width="3.875" style="118" customWidth="1"/>
    <col min="8458" max="8458" width="2" style="118" customWidth="1"/>
    <col min="8459" max="8459" width="6" style="118" customWidth="1"/>
    <col min="8460" max="8460" width="5.5" style="118" customWidth="1"/>
    <col min="8461" max="8461" width="2" style="118" customWidth="1"/>
    <col min="8462" max="8462" width="3.375" style="118" customWidth="1"/>
    <col min="8463" max="8463" width="2.25" style="118" customWidth="1"/>
    <col min="8464" max="8464" width="5.5" style="118" customWidth="1"/>
    <col min="8465" max="8465" width="6.125" style="118" customWidth="1"/>
    <col min="8466" max="8466" width="1.5" style="118" customWidth="1"/>
    <col min="8467" max="8467" width="7.25" style="118" customWidth="1"/>
    <col min="8468" max="8468" width="1.375" style="118" customWidth="1"/>
    <col min="8469" max="8469" width="5.75" style="118" customWidth="1"/>
    <col min="8470" max="8470" width="5.625" style="118" customWidth="1"/>
    <col min="8471" max="8471" width="1.375" style="118" customWidth="1"/>
    <col min="8472" max="8472" width="7" style="118" customWidth="1"/>
    <col min="8473" max="8473" width="1.75" style="118" customWidth="1"/>
    <col min="8474" max="8474" width="5.625" style="118" customWidth="1"/>
    <col min="8475" max="8475" width="5" style="118" customWidth="1"/>
    <col min="8476" max="8476" width="1.875" style="118" customWidth="1"/>
    <col min="8477" max="8477" width="4.875" style="118" customWidth="1"/>
    <col min="8478" max="8478" width="7.875" style="118" customWidth="1"/>
    <col min="8479" max="8479" width="2.5" style="118" customWidth="1"/>
    <col min="8480" max="8480" width="5.125" style="118" customWidth="1"/>
    <col min="8481" max="8481" width="6.375" style="118" customWidth="1"/>
    <col min="8482" max="8482" width="1.375" style="118" customWidth="1"/>
    <col min="8483" max="8483" width="5" style="118" customWidth="1"/>
    <col min="8484" max="8484" width="4.625" style="118" customWidth="1"/>
    <col min="8485" max="8485" width="2.125" style="118" customWidth="1"/>
    <col min="8486" max="8486" width="4.75" style="118" customWidth="1"/>
    <col min="8487" max="8487" width="7" style="118" customWidth="1"/>
    <col min="8488" max="8488" width="1.25" style="118" customWidth="1"/>
    <col min="8489" max="8489" width="4.875" style="118" customWidth="1"/>
    <col min="8490" max="8490" width="3.625" style="118" customWidth="1"/>
    <col min="8491" max="8491" width="3.25" style="118" customWidth="1"/>
    <col min="8492" max="8492" width="2.625" style="118" customWidth="1"/>
    <col min="8493" max="8493" width="2.875" style="118" customWidth="1"/>
    <col min="8494" max="8494" width="3" style="118" customWidth="1"/>
    <col min="8495" max="8495" width="2.875" style="118" customWidth="1"/>
    <col min="8496" max="8496" width="4.25" style="118" customWidth="1"/>
    <col min="8497" max="8497" width="2.5" style="118" customWidth="1"/>
    <col min="8498" max="8498" width="2.875" style="118" customWidth="1"/>
    <col min="8499" max="8499" width="7" style="118" customWidth="1"/>
    <col min="8500" max="8500" width="1.625" style="118" customWidth="1"/>
    <col min="8501" max="8501" width="6" style="118" customWidth="1"/>
    <col min="8502" max="8502" width="7.125" style="118" customWidth="1"/>
    <col min="8503" max="8503" width="1.625" style="118" customWidth="1"/>
    <col min="8504" max="8504" width="5.625" style="118" customWidth="1"/>
    <col min="8505" max="8505" width="3.75" style="118" customWidth="1"/>
    <col min="8506" max="8506" width="2" style="118" customWidth="1"/>
    <col min="8507" max="8507" width="3.875" style="118" customWidth="1"/>
    <col min="8508" max="8508" width="4.875" style="118" customWidth="1"/>
    <col min="8509" max="8509" width="1.625" style="118" customWidth="1"/>
    <col min="8510" max="8510" width="4.75" style="118" customWidth="1"/>
    <col min="8511" max="8511" width="5.875" style="118" customWidth="1"/>
    <col min="8512" max="8512" width="1.25" style="118" customWidth="1"/>
    <col min="8513" max="8513" width="4.625" style="118" customWidth="1"/>
    <col min="8514" max="8514" width="4.75" style="118" customWidth="1"/>
    <col min="8515" max="8515" width="1.375" style="118" customWidth="1"/>
    <col min="8516" max="8516" width="4.75" style="118" customWidth="1"/>
    <col min="8517" max="8517" width="5.875" style="118" customWidth="1"/>
    <col min="8518" max="8518" width="1.125" style="118" customWidth="1"/>
    <col min="8519" max="8519" width="4.75" style="118" customWidth="1"/>
    <col min="8520" max="8520" width="9.625" style="118" customWidth="1"/>
    <col min="8521" max="8523" width="9" style="118"/>
    <col min="8524" max="8524" width="1.75" style="118" customWidth="1"/>
    <col min="8525" max="8525" width="5" style="118" customWidth="1"/>
    <col min="8526" max="8703" width="9" style="118"/>
    <col min="8704" max="8704" width="6.375" style="118" customWidth="1"/>
    <col min="8705" max="8705" width="31.25" style="118" customWidth="1"/>
    <col min="8706" max="8706" width="5.375" style="118" customWidth="1"/>
    <col min="8707" max="8707" width="1.5" style="118" customWidth="1"/>
    <col min="8708" max="8708" width="4.625" style="118" customWidth="1"/>
    <col min="8709" max="8709" width="1.375" style="118" customWidth="1"/>
    <col min="8710" max="8710" width="5.625" style="118" customWidth="1"/>
    <col min="8711" max="8711" width="5.375" style="118" customWidth="1"/>
    <col min="8712" max="8712" width="2.375" style="118" customWidth="1"/>
    <col min="8713" max="8713" width="3.875" style="118" customWidth="1"/>
    <col min="8714" max="8714" width="2" style="118" customWidth="1"/>
    <col min="8715" max="8715" width="6" style="118" customWidth="1"/>
    <col min="8716" max="8716" width="5.5" style="118" customWidth="1"/>
    <col min="8717" max="8717" width="2" style="118" customWidth="1"/>
    <col min="8718" max="8718" width="3.375" style="118" customWidth="1"/>
    <col min="8719" max="8719" width="2.25" style="118" customWidth="1"/>
    <col min="8720" max="8720" width="5.5" style="118" customWidth="1"/>
    <col min="8721" max="8721" width="6.125" style="118" customWidth="1"/>
    <col min="8722" max="8722" width="1.5" style="118" customWidth="1"/>
    <col min="8723" max="8723" width="7.25" style="118" customWidth="1"/>
    <col min="8724" max="8724" width="1.375" style="118" customWidth="1"/>
    <col min="8725" max="8725" width="5.75" style="118" customWidth="1"/>
    <col min="8726" max="8726" width="5.625" style="118" customWidth="1"/>
    <col min="8727" max="8727" width="1.375" style="118" customWidth="1"/>
    <col min="8728" max="8728" width="7" style="118" customWidth="1"/>
    <col min="8729" max="8729" width="1.75" style="118" customWidth="1"/>
    <col min="8730" max="8730" width="5.625" style="118" customWidth="1"/>
    <col min="8731" max="8731" width="5" style="118" customWidth="1"/>
    <col min="8732" max="8732" width="1.875" style="118" customWidth="1"/>
    <col min="8733" max="8733" width="4.875" style="118" customWidth="1"/>
    <col min="8734" max="8734" width="7.875" style="118" customWidth="1"/>
    <col min="8735" max="8735" width="2.5" style="118" customWidth="1"/>
    <col min="8736" max="8736" width="5.125" style="118" customWidth="1"/>
    <col min="8737" max="8737" width="6.375" style="118" customWidth="1"/>
    <col min="8738" max="8738" width="1.375" style="118" customWidth="1"/>
    <col min="8739" max="8739" width="5" style="118" customWidth="1"/>
    <col min="8740" max="8740" width="4.625" style="118" customWidth="1"/>
    <col min="8741" max="8741" width="2.125" style="118" customWidth="1"/>
    <col min="8742" max="8742" width="4.75" style="118" customWidth="1"/>
    <col min="8743" max="8743" width="7" style="118" customWidth="1"/>
    <col min="8744" max="8744" width="1.25" style="118" customWidth="1"/>
    <col min="8745" max="8745" width="4.875" style="118" customWidth="1"/>
    <col min="8746" max="8746" width="3.625" style="118" customWidth="1"/>
    <col min="8747" max="8747" width="3.25" style="118" customWidth="1"/>
    <col min="8748" max="8748" width="2.625" style="118" customWidth="1"/>
    <col min="8749" max="8749" width="2.875" style="118" customWidth="1"/>
    <col min="8750" max="8750" width="3" style="118" customWidth="1"/>
    <col min="8751" max="8751" width="2.875" style="118" customWidth="1"/>
    <col min="8752" max="8752" width="4.25" style="118" customWidth="1"/>
    <col min="8753" max="8753" width="2.5" style="118" customWidth="1"/>
    <col min="8754" max="8754" width="2.875" style="118" customWidth="1"/>
    <col min="8755" max="8755" width="7" style="118" customWidth="1"/>
    <col min="8756" max="8756" width="1.625" style="118" customWidth="1"/>
    <col min="8757" max="8757" width="6" style="118" customWidth="1"/>
    <col min="8758" max="8758" width="7.125" style="118" customWidth="1"/>
    <col min="8759" max="8759" width="1.625" style="118" customWidth="1"/>
    <col min="8760" max="8760" width="5.625" style="118" customWidth="1"/>
    <col min="8761" max="8761" width="3.75" style="118" customWidth="1"/>
    <col min="8762" max="8762" width="2" style="118" customWidth="1"/>
    <col min="8763" max="8763" width="3.875" style="118" customWidth="1"/>
    <col min="8764" max="8764" width="4.875" style="118" customWidth="1"/>
    <col min="8765" max="8765" width="1.625" style="118" customWidth="1"/>
    <col min="8766" max="8766" width="4.75" style="118" customWidth="1"/>
    <col min="8767" max="8767" width="5.875" style="118" customWidth="1"/>
    <col min="8768" max="8768" width="1.25" style="118" customWidth="1"/>
    <col min="8769" max="8769" width="4.625" style="118" customWidth="1"/>
    <col min="8770" max="8770" width="4.75" style="118" customWidth="1"/>
    <col min="8771" max="8771" width="1.375" style="118" customWidth="1"/>
    <col min="8772" max="8772" width="4.75" style="118" customWidth="1"/>
    <col min="8773" max="8773" width="5.875" style="118" customWidth="1"/>
    <col min="8774" max="8774" width="1.125" style="118" customWidth="1"/>
    <col min="8775" max="8775" width="4.75" style="118" customWidth="1"/>
    <col min="8776" max="8776" width="9.625" style="118" customWidth="1"/>
    <col min="8777" max="8779" width="9" style="118"/>
    <col min="8780" max="8780" width="1.75" style="118" customWidth="1"/>
    <col min="8781" max="8781" width="5" style="118" customWidth="1"/>
    <col min="8782" max="8959" width="9" style="118"/>
    <col min="8960" max="8960" width="6.375" style="118" customWidth="1"/>
    <col min="8961" max="8961" width="31.25" style="118" customWidth="1"/>
    <col min="8962" max="8962" width="5.375" style="118" customWidth="1"/>
    <col min="8963" max="8963" width="1.5" style="118" customWidth="1"/>
    <col min="8964" max="8964" width="4.625" style="118" customWidth="1"/>
    <col min="8965" max="8965" width="1.375" style="118" customWidth="1"/>
    <col min="8966" max="8966" width="5.625" style="118" customWidth="1"/>
    <col min="8967" max="8967" width="5.375" style="118" customWidth="1"/>
    <col min="8968" max="8968" width="2.375" style="118" customWidth="1"/>
    <col min="8969" max="8969" width="3.875" style="118" customWidth="1"/>
    <col min="8970" max="8970" width="2" style="118" customWidth="1"/>
    <col min="8971" max="8971" width="6" style="118" customWidth="1"/>
    <col min="8972" max="8972" width="5.5" style="118" customWidth="1"/>
    <col min="8973" max="8973" width="2" style="118" customWidth="1"/>
    <col min="8974" max="8974" width="3.375" style="118" customWidth="1"/>
    <col min="8975" max="8975" width="2.25" style="118" customWidth="1"/>
    <col min="8976" max="8976" width="5.5" style="118" customWidth="1"/>
    <col min="8977" max="8977" width="6.125" style="118" customWidth="1"/>
    <col min="8978" max="8978" width="1.5" style="118" customWidth="1"/>
    <col min="8979" max="8979" width="7.25" style="118" customWidth="1"/>
    <col min="8980" max="8980" width="1.375" style="118" customWidth="1"/>
    <col min="8981" max="8981" width="5.75" style="118" customWidth="1"/>
    <col min="8982" max="8982" width="5.625" style="118" customWidth="1"/>
    <col min="8983" max="8983" width="1.375" style="118" customWidth="1"/>
    <col min="8984" max="8984" width="7" style="118" customWidth="1"/>
    <col min="8985" max="8985" width="1.75" style="118" customWidth="1"/>
    <col min="8986" max="8986" width="5.625" style="118" customWidth="1"/>
    <col min="8987" max="8987" width="5" style="118" customWidth="1"/>
    <col min="8988" max="8988" width="1.875" style="118" customWidth="1"/>
    <col min="8989" max="8989" width="4.875" style="118" customWidth="1"/>
    <col min="8990" max="8990" width="7.875" style="118" customWidth="1"/>
    <col min="8991" max="8991" width="2.5" style="118" customWidth="1"/>
    <col min="8992" max="8992" width="5.125" style="118" customWidth="1"/>
    <col min="8993" max="8993" width="6.375" style="118" customWidth="1"/>
    <col min="8994" max="8994" width="1.375" style="118" customWidth="1"/>
    <col min="8995" max="8995" width="5" style="118" customWidth="1"/>
    <col min="8996" max="8996" width="4.625" style="118" customWidth="1"/>
    <col min="8997" max="8997" width="2.125" style="118" customWidth="1"/>
    <col min="8998" max="8998" width="4.75" style="118" customWidth="1"/>
    <col min="8999" max="8999" width="7" style="118" customWidth="1"/>
    <col min="9000" max="9000" width="1.25" style="118" customWidth="1"/>
    <col min="9001" max="9001" width="4.875" style="118" customWidth="1"/>
    <col min="9002" max="9002" width="3.625" style="118" customWidth="1"/>
    <col min="9003" max="9003" width="3.25" style="118" customWidth="1"/>
    <col min="9004" max="9004" width="2.625" style="118" customWidth="1"/>
    <col min="9005" max="9005" width="2.875" style="118" customWidth="1"/>
    <col min="9006" max="9006" width="3" style="118" customWidth="1"/>
    <col min="9007" max="9007" width="2.875" style="118" customWidth="1"/>
    <col min="9008" max="9008" width="4.25" style="118" customWidth="1"/>
    <col min="9009" max="9009" width="2.5" style="118" customWidth="1"/>
    <col min="9010" max="9010" width="2.875" style="118" customWidth="1"/>
    <col min="9011" max="9011" width="7" style="118" customWidth="1"/>
    <col min="9012" max="9012" width="1.625" style="118" customWidth="1"/>
    <col min="9013" max="9013" width="6" style="118" customWidth="1"/>
    <col min="9014" max="9014" width="7.125" style="118" customWidth="1"/>
    <col min="9015" max="9015" width="1.625" style="118" customWidth="1"/>
    <col min="9016" max="9016" width="5.625" style="118" customWidth="1"/>
    <col min="9017" max="9017" width="3.75" style="118" customWidth="1"/>
    <col min="9018" max="9018" width="2" style="118" customWidth="1"/>
    <col min="9019" max="9019" width="3.875" style="118" customWidth="1"/>
    <col min="9020" max="9020" width="4.875" style="118" customWidth="1"/>
    <col min="9021" max="9021" width="1.625" style="118" customWidth="1"/>
    <col min="9022" max="9022" width="4.75" style="118" customWidth="1"/>
    <col min="9023" max="9023" width="5.875" style="118" customWidth="1"/>
    <col min="9024" max="9024" width="1.25" style="118" customWidth="1"/>
    <col min="9025" max="9025" width="4.625" style="118" customWidth="1"/>
    <col min="9026" max="9026" width="4.75" style="118" customWidth="1"/>
    <col min="9027" max="9027" width="1.375" style="118" customWidth="1"/>
    <col min="9028" max="9028" width="4.75" style="118" customWidth="1"/>
    <col min="9029" max="9029" width="5.875" style="118" customWidth="1"/>
    <col min="9030" max="9030" width="1.125" style="118" customWidth="1"/>
    <col min="9031" max="9031" width="4.75" style="118" customWidth="1"/>
    <col min="9032" max="9032" width="9.625" style="118" customWidth="1"/>
    <col min="9033" max="9035" width="9" style="118"/>
    <col min="9036" max="9036" width="1.75" style="118" customWidth="1"/>
    <col min="9037" max="9037" width="5" style="118" customWidth="1"/>
    <col min="9038" max="9215" width="9" style="118"/>
    <col min="9216" max="9216" width="6.375" style="118" customWidth="1"/>
    <col min="9217" max="9217" width="31.25" style="118" customWidth="1"/>
    <col min="9218" max="9218" width="5.375" style="118" customWidth="1"/>
    <col min="9219" max="9219" width="1.5" style="118" customWidth="1"/>
    <col min="9220" max="9220" width="4.625" style="118" customWidth="1"/>
    <col min="9221" max="9221" width="1.375" style="118" customWidth="1"/>
    <col min="9222" max="9222" width="5.625" style="118" customWidth="1"/>
    <col min="9223" max="9223" width="5.375" style="118" customWidth="1"/>
    <col min="9224" max="9224" width="2.375" style="118" customWidth="1"/>
    <col min="9225" max="9225" width="3.875" style="118" customWidth="1"/>
    <col min="9226" max="9226" width="2" style="118" customWidth="1"/>
    <col min="9227" max="9227" width="6" style="118" customWidth="1"/>
    <col min="9228" max="9228" width="5.5" style="118" customWidth="1"/>
    <col min="9229" max="9229" width="2" style="118" customWidth="1"/>
    <col min="9230" max="9230" width="3.375" style="118" customWidth="1"/>
    <col min="9231" max="9231" width="2.25" style="118" customWidth="1"/>
    <col min="9232" max="9232" width="5.5" style="118" customWidth="1"/>
    <col min="9233" max="9233" width="6.125" style="118" customWidth="1"/>
    <col min="9234" max="9234" width="1.5" style="118" customWidth="1"/>
    <col min="9235" max="9235" width="7.25" style="118" customWidth="1"/>
    <col min="9236" max="9236" width="1.375" style="118" customWidth="1"/>
    <col min="9237" max="9237" width="5.75" style="118" customWidth="1"/>
    <col min="9238" max="9238" width="5.625" style="118" customWidth="1"/>
    <col min="9239" max="9239" width="1.375" style="118" customWidth="1"/>
    <col min="9240" max="9240" width="7" style="118" customWidth="1"/>
    <col min="9241" max="9241" width="1.75" style="118" customWidth="1"/>
    <col min="9242" max="9242" width="5.625" style="118" customWidth="1"/>
    <col min="9243" max="9243" width="5" style="118" customWidth="1"/>
    <col min="9244" max="9244" width="1.875" style="118" customWidth="1"/>
    <col min="9245" max="9245" width="4.875" style="118" customWidth="1"/>
    <col min="9246" max="9246" width="7.875" style="118" customWidth="1"/>
    <col min="9247" max="9247" width="2.5" style="118" customWidth="1"/>
    <col min="9248" max="9248" width="5.125" style="118" customWidth="1"/>
    <col min="9249" max="9249" width="6.375" style="118" customWidth="1"/>
    <col min="9250" max="9250" width="1.375" style="118" customWidth="1"/>
    <col min="9251" max="9251" width="5" style="118" customWidth="1"/>
    <col min="9252" max="9252" width="4.625" style="118" customWidth="1"/>
    <col min="9253" max="9253" width="2.125" style="118" customWidth="1"/>
    <col min="9254" max="9254" width="4.75" style="118" customWidth="1"/>
    <col min="9255" max="9255" width="7" style="118" customWidth="1"/>
    <col min="9256" max="9256" width="1.25" style="118" customWidth="1"/>
    <col min="9257" max="9257" width="4.875" style="118" customWidth="1"/>
    <col min="9258" max="9258" width="3.625" style="118" customWidth="1"/>
    <col min="9259" max="9259" width="3.25" style="118" customWidth="1"/>
    <col min="9260" max="9260" width="2.625" style="118" customWidth="1"/>
    <col min="9261" max="9261" width="2.875" style="118" customWidth="1"/>
    <col min="9262" max="9262" width="3" style="118" customWidth="1"/>
    <col min="9263" max="9263" width="2.875" style="118" customWidth="1"/>
    <col min="9264" max="9264" width="4.25" style="118" customWidth="1"/>
    <col min="9265" max="9265" width="2.5" style="118" customWidth="1"/>
    <col min="9266" max="9266" width="2.875" style="118" customWidth="1"/>
    <col min="9267" max="9267" width="7" style="118" customWidth="1"/>
    <col min="9268" max="9268" width="1.625" style="118" customWidth="1"/>
    <col min="9269" max="9269" width="6" style="118" customWidth="1"/>
    <col min="9270" max="9270" width="7.125" style="118" customWidth="1"/>
    <col min="9271" max="9271" width="1.625" style="118" customWidth="1"/>
    <col min="9272" max="9272" width="5.625" style="118" customWidth="1"/>
    <col min="9273" max="9273" width="3.75" style="118" customWidth="1"/>
    <col min="9274" max="9274" width="2" style="118" customWidth="1"/>
    <col min="9275" max="9275" width="3.875" style="118" customWidth="1"/>
    <col min="9276" max="9276" width="4.875" style="118" customWidth="1"/>
    <col min="9277" max="9277" width="1.625" style="118" customWidth="1"/>
    <col min="9278" max="9278" width="4.75" style="118" customWidth="1"/>
    <col min="9279" max="9279" width="5.875" style="118" customWidth="1"/>
    <col min="9280" max="9280" width="1.25" style="118" customWidth="1"/>
    <col min="9281" max="9281" width="4.625" style="118" customWidth="1"/>
    <col min="9282" max="9282" width="4.75" style="118" customWidth="1"/>
    <col min="9283" max="9283" width="1.375" style="118" customWidth="1"/>
    <col min="9284" max="9284" width="4.75" style="118" customWidth="1"/>
    <col min="9285" max="9285" width="5.875" style="118" customWidth="1"/>
    <col min="9286" max="9286" width="1.125" style="118" customWidth="1"/>
    <col min="9287" max="9287" width="4.75" style="118" customWidth="1"/>
    <col min="9288" max="9288" width="9.625" style="118" customWidth="1"/>
    <col min="9289" max="9291" width="9" style="118"/>
    <col min="9292" max="9292" width="1.75" style="118" customWidth="1"/>
    <col min="9293" max="9293" width="5" style="118" customWidth="1"/>
    <col min="9294" max="9471" width="9" style="118"/>
    <col min="9472" max="9472" width="6.375" style="118" customWidth="1"/>
    <col min="9473" max="9473" width="31.25" style="118" customWidth="1"/>
    <col min="9474" max="9474" width="5.375" style="118" customWidth="1"/>
    <col min="9475" max="9475" width="1.5" style="118" customWidth="1"/>
    <col min="9476" max="9476" width="4.625" style="118" customWidth="1"/>
    <col min="9477" max="9477" width="1.375" style="118" customWidth="1"/>
    <col min="9478" max="9478" width="5.625" style="118" customWidth="1"/>
    <col min="9479" max="9479" width="5.375" style="118" customWidth="1"/>
    <col min="9480" max="9480" width="2.375" style="118" customWidth="1"/>
    <col min="9481" max="9481" width="3.875" style="118" customWidth="1"/>
    <col min="9482" max="9482" width="2" style="118" customWidth="1"/>
    <col min="9483" max="9483" width="6" style="118" customWidth="1"/>
    <col min="9484" max="9484" width="5.5" style="118" customWidth="1"/>
    <col min="9485" max="9485" width="2" style="118" customWidth="1"/>
    <col min="9486" max="9486" width="3.375" style="118" customWidth="1"/>
    <col min="9487" max="9487" width="2.25" style="118" customWidth="1"/>
    <col min="9488" max="9488" width="5.5" style="118" customWidth="1"/>
    <col min="9489" max="9489" width="6.125" style="118" customWidth="1"/>
    <col min="9490" max="9490" width="1.5" style="118" customWidth="1"/>
    <col min="9491" max="9491" width="7.25" style="118" customWidth="1"/>
    <col min="9492" max="9492" width="1.375" style="118" customWidth="1"/>
    <col min="9493" max="9493" width="5.75" style="118" customWidth="1"/>
    <col min="9494" max="9494" width="5.625" style="118" customWidth="1"/>
    <col min="9495" max="9495" width="1.375" style="118" customWidth="1"/>
    <col min="9496" max="9496" width="7" style="118" customWidth="1"/>
    <col min="9497" max="9497" width="1.75" style="118" customWidth="1"/>
    <col min="9498" max="9498" width="5.625" style="118" customWidth="1"/>
    <col min="9499" max="9499" width="5" style="118" customWidth="1"/>
    <col min="9500" max="9500" width="1.875" style="118" customWidth="1"/>
    <col min="9501" max="9501" width="4.875" style="118" customWidth="1"/>
    <col min="9502" max="9502" width="7.875" style="118" customWidth="1"/>
    <col min="9503" max="9503" width="2.5" style="118" customWidth="1"/>
    <col min="9504" max="9504" width="5.125" style="118" customWidth="1"/>
    <col min="9505" max="9505" width="6.375" style="118" customWidth="1"/>
    <col min="9506" max="9506" width="1.375" style="118" customWidth="1"/>
    <col min="9507" max="9507" width="5" style="118" customWidth="1"/>
    <col min="9508" max="9508" width="4.625" style="118" customWidth="1"/>
    <col min="9509" max="9509" width="2.125" style="118" customWidth="1"/>
    <col min="9510" max="9510" width="4.75" style="118" customWidth="1"/>
    <col min="9511" max="9511" width="7" style="118" customWidth="1"/>
    <col min="9512" max="9512" width="1.25" style="118" customWidth="1"/>
    <col min="9513" max="9513" width="4.875" style="118" customWidth="1"/>
    <col min="9514" max="9514" width="3.625" style="118" customWidth="1"/>
    <col min="9515" max="9515" width="3.25" style="118" customWidth="1"/>
    <col min="9516" max="9516" width="2.625" style="118" customWidth="1"/>
    <col min="9517" max="9517" width="2.875" style="118" customWidth="1"/>
    <col min="9518" max="9518" width="3" style="118" customWidth="1"/>
    <col min="9519" max="9519" width="2.875" style="118" customWidth="1"/>
    <col min="9520" max="9520" width="4.25" style="118" customWidth="1"/>
    <col min="9521" max="9521" width="2.5" style="118" customWidth="1"/>
    <col min="9522" max="9522" width="2.875" style="118" customWidth="1"/>
    <col min="9523" max="9523" width="7" style="118" customWidth="1"/>
    <col min="9524" max="9524" width="1.625" style="118" customWidth="1"/>
    <col min="9525" max="9525" width="6" style="118" customWidth="1"/>
    <col min="9526" max="9526" width="7.125" style="118" customWidth="1"/>
    <col min="9527" max="9527" width="1.625" style="118" customWidth="1"/>
    <col min="9528" max="9528" width="5.625" style="118" customWidth="1"/>
    <col min="9529" max="9529" width="3.75" style="118" customWidth="1"/>
    <col min="9530" max="9530" width="2" style="118" customWidth="1"/>
    <col min="9531" max="9531" width="3.875" style="118" customWidth="1"/>
    <col min="9532" max="9532" width="4.875" style="118" customWidth="1"/>
    <col min="9533" max="9533" width="1.625" style="118" customWidth="1"/>
    <col min="9534" max="9534" width="4.75" style="118" customWidth="1"/>
    <col min="9535" max="9535" width="5.875" style="118" customWidth="1"/>
    <col min="9536" max="9536" width="1.25" style="118" customWidth="1"/>
    <col min="9537" max="9537" width="4.625" style="118" customWidth="1"/>
    <col min="9538" max="9538" width="4.75" style="118" customWidth="1"/>
    <col min="9539" max="9539" width="1.375" style="118" customWidth="1"/>
    <col min="9540" max="9540" width="4.75" style="118" customWidth="1"/>
    <col min="9541" max="9541" width="5.875" style="118" customWidth="1"/>
    <col min="9542" max="9542" width="1.125" style="118" customWidth="1"/>
    <col min="9543" max="9543" width="4.75" style="118" customWidth="1"/>
    <col min="9544" max="9544" width="9.625" style="118" customWidth="1"/>
    <col min="9545" max="9547" width="9" style="118"/>
    <col min="9548" max="9548" width="1.75" style="118" customWidth="1"/>
    <col min="9549" max="9549" width="5" style="118" customWidth="1"/>
    <col min="9550" max="9727" width="9" style="118"/>
    <col min="9728" max="9728" width="6.375" style="118" customWidth="1"/>
    <col min="9729" max="9729" width="31.25" style="118" customWidth="1"/>
    <col min="9730" max="9730" width="5.375" style="118" customWidth="1"/>
    <col min="9731" max="9731" width="1.5" style="118" customWidth="1"/>
    <col min="9732" max="9732" width="4.625" style="118" customWidth="1"/>
    <col min="9733" max="9733" width="1.375" style="118" customWidth="1"/>
    <col min="9734" max="9734" width="5.625" style="118" customWidth="1"/>
    <col min="9735" max="9735" width="5.375" style="118" customWidth="1"/>
    <col min="9736" max="9736" width="2.375" style="118" customWidth="1"/>
    <col min="9737" max="9737" width="3.875" style="118" customWidth="1"/>
    <col min="9738" max="9738" width="2" style="118" customWidth="1"/>
    <col min="9739" max="9739" width="6" style="118" customWidth="1"/>
    <col min="9740" max="9740" width="5.5" style="118" customWidth="1"/>
    <col min="9741" max="9741" width="2" style="118" customWidth="1"/>
    <col min="9742" max="9742" width="3.375" style="118" customWidth="1"/>
    <col min="9743" max="9743" width="2.25" style="118" customWidth="1"/>
    <col min="9744" max="9744" width="5.5" style="118" customWidth="1"/>
    <col min="9745" max="9745" width="6.125" style="118" customWidth="1"/>
    <col min="9746" max="9746" width="1.5" style="118" customWidth="1"/>
    <col min="9747" max="9747" width="7.25" style="118" customWidth="1"/>
    <col min="9748" max="9748" width="1.375" style="118" customWidth="1"/>
    <col min="9749" max="9749" width="5.75" style="118" customWidth="1"/>
    <col min="9750" max="9750" width="5.625" style="118" customWidth="1"/>
    <col min="9751" max="9751" width="1.375" style="118" customWidth="1"/>
    <col min="9752" max="9752" width="7" style="118" customWidth="1"/>
    <col min="9753" max="9753" width="1.75" style="118" customWidth="1"/>
    <col min="9754" max="9754" width="5.625" style="118" customWidth="1"/>
    <col min="9755" max="9755" width="5" style="118" customWidth="1"/>
    <col min="9756" max="9756" width="1.875" style="118" customWidth="1"/>
    <col min="9757" max="9757" width="4.875" style="118" customWidth="1"/>
    <col min="9758" max="9758" width="7.875" style="118" customWidth="1"/>
    <col min="9759" max="9759" width="2.5" style="118" customWidth="1"/>
    <col min="9760" max="9760" width="5.125" style="118" customWidth="1"/>
    <col min="9761" max="9761" width="6.375" style="118" customWidth="1"/>
    <col min="9762" max="9762" width="1.375" style="118" customWidth="1"/>
    <col min="9763" max="9763" width="5" style="118" customWidth="1"/>
    <col min="9764" max="9764" width="4.625" style="118" customWidth="1"/>
    <col min="9765" max="9765" width="2.125" style="118" customWidth="1"/>
    <col min="9766" max="9766" width="4.75" style="118" customWidth="1"/>
    <col min="9767" max="9767" width="7" style="118" customWidth="1"/>
    <col min="9768" max="9768" width="1.25" style="118" customWidth="1"/>
    <col min="9769" max="9769" width="4.875" style="118" customWidth="1"/>
    <col min="9770" max="9770" width="3.625" style="118" customWidth="1"/>
    <col min="9771" max="9771" width="3.25" style="118" customWidth="1"/>
    <col min="9772" max="9772" width="2.625" style="118" customWidth="1"/>
    <col min="9773" max="9773" width="2.875" style="118" customWidth="1"/>
    <col min="9774" max="9774" width="3" style="118" customWidth="1"/>
    <col min="9775" max="9775" width="2.875" style="118" customWidth="1"/>
    <col min="9776" max="9776" width="4.25" style="118" customWidth="1"/>
    <col min="9777" max="9777" width="2.5" style="118" customWidth="1"/>
    <col min="9778" max="9778" width="2.875" style="118" customWidth="1"/>
    <col min="9779" max="9779" width="7" style="118" customWidth="1"/>
    <col min="9780" max="9780" width="1.625" style="118" customWidth="1"/>
    <col min="9781" max="9781" width="6" style="118" customWidth="1"/>
    <col min="9782" max="9782" width="7.125" style="118" customWidth="1"/>
    <col min="9783" max="9783" width="1.625" style="118" customWidth="1"/>
    <col min="9784" max="9784" width="5.625" style="118" customWidth="1"/>
    <col min="9785" max="9785" width="3.75" style="118" customWidth="1"/>
    <col min="9786" max="9786" width="2" style="118" customWidth="1"/>
    <col min="9787" max="9787" width="3.875" style="118" customWidth="1"/>
    <col min="9788" max="9788" width="4.875" style="118" customWidth="1"/>
    <col min="9789" max="9789" width="1.625" style="118" customWidth="1"/>
    <col min="9790" max="9790" width="4.75" style="118" customWidth="1"/>
    <col min="9791" max="9791" width="5.875" style="118" customWidth="1"/>
    <col min="9792" max="9792" width="1.25" style="118" customWidth="1"/>
    <col min="9793" max="9793" width="4.625" style="118" customWidth="1"/>
    <col min="9794" max="9794" width="4.75" style="118" customWidth="1"/>
    <col min="9795" max="9795" width="1.375" style="118" customWidth="1"/>
    <col min="9796" max="9796" width="4.75" style="118" customWidth="1"/>
    <col min="9797" max="9797" width="5.875" style="118" customWidth="1"/>
    <col min="9798" max="9798" width="1.125" style="118" customWidth="1"/>
    <col min="9799" max="9799" width="4.75" style="118" customWidth="1"/>
    <col min="9800" max="9800" width="9.625" style="118" customWidth="1"/>
    <col min="9801" max="9803" width="9" style="118"/>
    <col min="9804" max="9804" width="1.75" style="118" customWidth="1"/>
    <col min="9805" max="9805" width="5" style="118" customWidth="1"/>
    <col min="9806" max="9983" width="9" style="118"/>
    <col min="9984" max="9984" width="6.375" style="118" customWidth="1"/>
    <col min="9985" max="9985" width="31.25" style="118" customWidth="1"/>
    <col min="9986" max="9986" width="5.375" style="118" customWidth="1"/>
    <col min="9987" max="9987" width="1.5" style="118" customWidth="1"/>
    <col min="9988" max="9988" width="4.625" style="118" customWidth="1"/>
    <col min="9989" max="9989" width="1.375" style="118" customWidth="1"/>
    <col min="9990" max="9990" width="5.625" style="118" customWidth="1"/>
    <col min="9991" max="9991" width="5.375" style="118" customWidth="1"/>
    <col min="9992" max="9992" width="2.375" style="118" customWidth="1"/>
    <col min="9993" max="9993" width="3.875" style="118" customWidth="1"/>
    <col min="9994" max="9994" width="2" style="118" customWidth="1"/>
    <col min="9995" max="9995" width="6" style="118" customWidth="1"/>
    <col min="9996" max="9996" width="5.5" style="118" customWidth="1"/>
    <col min="9997" max="9997" width="2" style="118" customWidth="1"/>
    <col min="9998" max="9998" width="3.375" style="118" customWidth="1"/>
    <col min="9999" max="9999" width="2.25" style="118" customWidth="1"/>
    <col min="10000" max="10000" width="5.5" style="118" customWidth="1"/>
    <col min="10001" max="10001" width="6.125" style="118" customWidth="1"/>
    <col min="10002" max="10002" width="1.5" style="118" customWidth="1"/>
    <col min="10003" max="10003" width="7.25" style="118" customWidth="1"/>
    <col min="10004" max="10004" width="1.375" style="118" customWidth="1"/>
    <col min="10005" max="10005" width="5.75" style="118" customWidth="1"/>
    <col min="10006" max="10006" width="5.625" style="118" customWidth="1"/>
    <col min="10007" max="10007" width="1.375" style="118" customWidth="1"/>
    <col min="10008" max="10008" width="7" style="118" customWidth="1"/>
    <col min="10009" max="10009" width="1.75" style="118" customWidth="1"/>
    <col min="10010" max="10010" width="5.625" style="118" customWidth="1"/>
    <col min="10011" max="10011" width="5" style="118" customWidth="1"/>
    <col min="10012" max="10012" width="1.875" style="118" customWidth="1"/>
    <col min="10013" max="10013" width="4.875" style="118" customWidth="1"/>
    <col min="10014" max="10014" width="7.875" style="118" customWidth="1"/>
    <col min="10015" max="10015" width="2.5" style="118" customWidth="1"/>
    <col min="10016" max="10016" width="5.125" style="118" customWidth="1"/>
    <col min="10017" max="10017" width="6.375" style="118" customWidth="1"/>
    <col min="10018" max="10018" width="1.375" style="118" customWidth="1"/>
    <col min="10019" max="10019" width="5" style="118" customWidth="1"/>
    <col min="10020" max="10020" width="4.625" style="118" customWidth="1"/>
    <col min="10021" max="10021" width="2.125" style="118" customWidth="1"/>
    <col min="10022" max="10022" width="4.75" style="118" customWidth="1"/>
    <col min="10023" max="10023" width="7" style="118" customWidth="1"/>
    <col min="10024" max="10024" width="1.25" style="118" customWidth="1"/>
    <col min="10025" max="10025" width="4.875" style="118" customWidth="1"/>
    <col min="10026" max="10026" width="3.625" style="118" customWidth="1"/>
    <col min="10027" max="10027" width="3.25" style="118" customWidth="1"/>
    <col min="10028" max="10028" width="2.625" style="118" customWidth="1"/>
    <col min="10029" max="10029" width="2.875" style="118" customWidth="1"/>
    <col min="10030" max="10030" width="3" style="118" customWidth="1"/>
    <col min="10031" max="10031" width="2.875" style="118" customWidth="1"/>
    <col min="10032" max="10032" width="4.25" style="118" customWidth="1"/>
    <col min="10033" max="10033" width="2.5" style="118" customWidth="1"/>
    <col min="10034" max="10034" width="2.875" style="118" customWidth="1"/>
    <col min="10035" max="10035" width="7" style="118" customWidth="1"/>
    <col min="10036" max="10036" width="1.625" style="118" customWidth="1"/>
    <col min="10037" max="10037" width="6" style="118" customWidth="1"/>
    <col min="10038" max="10038" width="7.125" style="118" customWidth="1"/>
    <col min="10039" max="10039" width="1.625" style="118" customWidth="1"/>
    <col min="10040" max="10040" width="5.625" style="118" customWidth="1"/>
    <col min="10041" max="10041" width="3.75" style="118" customWidth="1"/>
    <col min="10042" max="10042" width="2" style="118" customWidth="1"/>
    <col min="10043" max="10043" width="3.875" style="118" customWidth="1"/>
    <col min="10044" max="10044" width="4.875" style="118" customWidth="1"/>
    <col min="10045" max="10045" width="1.625" style="118" customWidth="1"/>
    <col min="10046" max="10046" width="4.75" style="118" customWidth="1"/>
    <col min="10047" max="10047" width="5.875" style="118" customWidth="1"/>
    <col min="10048" max="10048" width="1.25" style="118" customWidth="1"/>
    <col min="10049" max="10049" width="4.625" style="118" customWidth="1"/>
    <col min="10050" max="10050" width="4.75" style="118" customWidth="1"/>
    <col min="10051" max="10051" width="1.375" style="118" customWidth="1"/>
    <col min="10052" max="10052" width="4.75" style="118" customWidth="1"/>
    <col min="10053" max="10053" width="5.875" style="118" customWidth="1"/>
    <col min="10054" max="10054" width="1.125" style="118" customWidth="1"/>
    <col min="10055" max="10055" width="4.75" style="118" customWidth="1"/>
    <col min="10056" max="10056" width="9.625" style="118" customWidth="1"/>
    <col min="10057" max="10059" width="9" style="118"/>
    <col min="10060" max="10060" width="1.75" style="118" customWidth="1"/>
    <col min="10061" max="10061" width="5" style="118" customWidth="1"/>
    <col min="10062" max="10239" width="9" style="118"/>
    <col min="10240" max="10240" width="6.375" style="118" customWidth="1"/>
    <col min="10241" max="10241" width="31.25" style="118" customWidth="1"/>
    <col min="10242" max="10242" width="5.375" style="118" customWidth="1"/>
    <col min="10243" max="10243" width="1.5" style="118" customWidth="1"/>
    <col min="10244" max="10244" width="4.625" style="118" customWidth="1"/>
    <col min="10245" max="10245" width="1.375" style="118" customWidth="1"/>
    <col min="10246" max="10246" width="5.625" style="118" customWidth="1"/>
    <col min="10247" max="10247" width="5.375" style="118" customWidth="1"/>
    <col min="10248" max="10248" width="2.375" style="118" customWidth="1"/>
    <col min="10249" max="10249" width="3.875" style="118" customWidth="1"/>
    <col min="10250" max="10250" width="2" style="118" customWidth="1"/>
    <col min="10251" max="10251" width="6" style="118" customWidth="1"/>
    <col min="10252" max="10252" width="5.5" style="118" customWidth="1"/>
    <col min="10253" max="10253" width="2" style="118" customWidth="1"/>
    <col min="10254" max="10254" width="3.375" style="118" customWidth="1"/>
    <col min="10255" max="10255" width="2.25" style="118" customWidth="1"/>
    <col min="10256" max="10256" width="5.5" style="118" customWidth="1"/>
    <col min="10257" max="10257" width="6.125" style="118" customWidth="1"/>
    <col min="10258" max="10258" width="1.5" style="118" customWidth="1"/>
    <col min="10259" max="10259" width="7.25" style="118" customWidth="1"/>
    <col min="10260" max="10260" width="1.375" style="118" customWidth="1"/>
    <col min="10261" max="10261" width="5.75" style="118" customWidth="1"/>
    <col min="10262" max="10262" width="5.625" style="118" customWidth="1"/>
    <col min="10263" max="10263" width="1.375" style="118" customWidth="1"/>
    <col min="10264" max="10264" width="7" style="118" customWidth="1"/>
    <col min="10265" max="10265" width="1.75" style="118" customWidth="1"/>
    <col min="10266" max="10266" width="5.625" style="118" customWidth="1"/>
    <col min="10267" max="10267" width="5" style="118" customWidth="1"/>
    <col min="10268" max="10268" width="1.875" style="118" customWidth="1"/>
    <col min="10269" max="10269" width="4.875" style="118" customWidth="1"/>
    <col min="10270" max="10270" width="7.875" style="118" customWidth="1"/>
    <col min="10271" max="10271" width="2.5" style="118" customWidth="1"/>
    <col min="10272" max="10272" width="5.125" style="118" customWidth="1"/>
    <col min="10273" max="10273" width="6.375" style="118" customWidth="1"/>
    <col min="10274" max="10274" width="1.375" style="118" customWidth="1"/>
    <col min="10275" max="10275" width="5" style="118" customWidth="1"/>
    <col min="10276" max="10276" width="4.625" style="118" customWidth="1"/>
    <col min="10277" max="10277" width="2.125" style="118" customWidth="1"/>
    <col min="10278" max="10278" width="4.75" style="118" customWidth="1"/>
    <col min="10279" max="10279" width="7" style="118" customWidth="1"/>
    <col min="10280" max="10280" width="1.25" style="118" customWidth="1"/>
    <col min="10281" max="10281" width="4.875" style="118" customWidth="1"/>
    <col min="10282" max="10282" width="3.625" style="118" customWidth="1"/>
    <col min="10283" max="10283" width="3.25" style="118" customWidth="1"/>
    <col min="10284" max="10284" width="2.625" style="118" customWidth="1"/>
    <col min="10285" max="10285" width="2.875" style="118" customWidth="1"/>
    <col min="10286" max="10286" width="3" style="118" customWidth="1"/>
    <col min="10287" max="10287" width="2.875" style="118" customWidth="1"/>
    <col min="10288" max="10288" width="4.25" style="118" customWidth="1"/>
    <col min="10289" max="10289" width="2.5" style="118" customWidth="1"/>
    <col min="10290" max="10290" width="2.875" style="118" customWidth="1"/>
    <col min="10291" max="10291" width="7" style="118" customWidth="1"/>
    <col min="10292" max="10292" width="1.625" style="118" customWidth="1"/>
    <col min="10293" max="10293" width="6" style="118" customWidth="1"/>
    <col min="10294" max="10294" width="7.125" style="118" customWidth="1"/>
    <col min="10295" max="10295" width="1.625" style="118" customWidth="1"/>
    <col min="10296" max="10296" width="5.625" style="118" customWidth="1"/>
    <col min="10297" max="10297" width="3.75" style="118" customWidth="1"/>
    <col min="10298" max="10298" width="2" style="118" customWidth="1"/>
    <col min="10299" max="10299" width="3.875" style="118" customWidth="1"/>
    <col min="10300" max="10300" width="4.875" style="118" customWidth="1"/>
    <col min="10301" max="10301" width="1.625" style="118" customWidth="1"/>
    <col min="10302" max="10302" width="4.75" style="118" customWidth="1"/>
    <col min="10303" max="10303" width="5.875" style="118" customWidth="1"/>
    <col min="10304" max="10304" width="1.25" style="118" customWidth="1"/>
    <col min="10305" max="10305" width="4.625" style="118" customWidth="1"/>
    <col min="10306" max="10306" width="4.75" style="118" customWidth="1"/>
    <col min="10307" max="10307" width="1.375" style="118" customWidth="1"/>
    <col min="10308" max="10308" width="4.75" style="118" customWidth="1"/>
    <col min="10309" max="10309" width="5.875" style="118" customWidth="1"/>
    <col min="10310" max="10310" width="1.125" style="118" customWidth="1"/>
    <col min="10311" max="10311" width="4.75" style="118" customWidth="1"/>
    <col min="10312" max="10312" width="9.625" style="118" customWidth="1"/>
    <col min="10313" max="10315" width="9" style="118"/>
    <col min="10316" max="10316" width="1.75" style="118" customWidth="1"/>
    <col min="10317" max="10317" width="5" style="118" customWidth="1"/>
    <col min="10318" max="10495" width="9" style="118"/>
    <col min="10496" max="10496" width="6.375" style="118" customWidth="1"/>
    <col min="10497" max="10497" width="31.25" style="118" customWidth="1"/>
    <col min="10498" max="10498" width="5.375" style="118" customWidth="1"/>
    <col min="10499" max="10499" width="1.5" style="118" customWidth="1"/>
    <col min="10500" max="10500" width="4.625" style="118" customWidth="1"/>
    <col min="10501" max="10501" width="1.375" style="118" customWidth="1"/>
    <col min="10502" max="10502" width="5.625" style="118" customWidth="1"/>
    <col min="10503" max="10503" width="5.375" style="118" customWidth="1"/>
    <col min="10504" max="10504" width="2.375" style="118" customWidth="1"/>
    <col min="10505" max="10505" width="3.875" style="118" customWidth="1"/>
    <col min="10506" max="10506" width="2" style="118" customWidth="1"/>
    <col min="10507" max="10507" width="6" style="118" customWidth="1"/>
    <col min="10508" max="10508" width="5.5" style="118" customWidth="1"/>
    <col min="10509" max="10509" width="2" style="118" customWidth="1"/>
    <col min="10510" max="10510" width="3.375" style="118" customWidth="1"/>
    <col min="10511" max="10511" width="2.25" style="118" customWidth="1"/>
    <col min="10512" max="10512" width="5.5" style="118" customWidth="1"/>
    <col min="10513" max="10513" width="6.125" style="118" customWidth="1"/>
    <col min="10514" max="10514" width="1.5" style="118" customWidth="1"/>
    <col min="10515" max="10515" width="7.25" style="118" customWidth="1"/>
    <col min="10516" max="10516" width="1.375" style="118" customWidth="1"/>
    <col min="10517" max="10517" width="5.75" style="118" customWidth="1"/>
    <col min="10518" max="10518" width="5.625" style="118" customWidth="1"/>
    <col min="10519" max="10519" width="1.375" style="118" customWidth="1"/>
    <col min="10520" max="10520" width="7" style="118" customWidth="1"/>
    <col min="10521" max="10521" width="1.75" style="118" customWidth="1"/>
    <col min="10522" max="10522" width="5.625" style="118" customWidth="1"/>
    <col min="10523" max="10523" width="5" style="118" customWidth="1"/>
    <col min="10524" max="10524" width="1.875" style="118" customWidth="1"/>
    <col min="10525" max="10525" width="4.875" style="118" customWidth="1"/>
    <col min="10526" max="10526" width="7.875" style="118" customWidth="1"/>
    <col min="10527" max="10527" width="2.5" style="118" customWidth="1"/>
    <col min="10528" max="10528" width="5.125" style="118" customWidth="1"/>
    <col min="10529" max="10529" width="6.375" style="118" customWidth="1"/>
    <col min="10530" max="10530" width="1.375" style="118" customWidth="1"/>
    <col min="10531" max="10531" width="5" style="118" customWidth="1"/>
    <col min="10532" max="10532" width="4.625" style="118" customWidth="1"/>
    <col min="10533" max="10533" width="2.125" style="118" customWidth="1"/>
    <col min="10534" max="10534" width="4.75" style="118" customWidth="1"/>
    <col min="10535" max="10535" width="7" style="118" customWidth="1"/>
    <col min="10536" max="10536" width="1.25" style="118" customWidth="1"/>
    <col min="10537" max="10537" width="4.875" style="118" customWidth="1"/>
    <col min="10538" max="10538" width="3.625" style="118" customWidth="1"/>
    <col min="10539" max="10539" width="3.25" style="118" customWidth="1"/>
    <col min="10540" max="10540" width="2.625" style="118" customWidth="1"/>
    <col min="10541" max="10541" width="2.875" style="118" customWidth="1"/>
    <col min="10542" max="10542" width="3" style="118" customWidth="1"/>
    <col min="10543" max="10543" width="2.875" style="118" customWidth="1"/>
    <col min="10544" max="10544" width="4.25" style="118" customWidth="1"/>
    <col min="10545" max="10545" width="2.5" style="118" customWidth="1"/>
    <col min="10546" max="10546" width="2.875" style="118" customWidth="1"/>
    <col min="10547" max="10547" width="7" style="118" customWidth="1"/>
    <col min="10548" max="10548" width="1.625" style="118" customWidth="1"/>
    <col min="10549" max="10549" width="6" style="118" customWidth="1"/>
    <col min="10550" max="10550" width="7.125" style="118" customWidth="1"/>
    <col min="10551" max="10551" width="1.625" style="118" customWidth="1"/>
    <col min="10552" max="10552" width="5.625" style="118" customWidth="1"/>
    <col min="10553" max="10553" width="3.75" style="118" customWidth="1"/>
    <col min="10554" max="10554" width="2" style="118" customWidth="1"/>
    <col min="10555" max="10555" width="3.875" style="118" customWidth="1"/>
    <col min="10556" max="10556" width="4.875" style="118" customWidth="1"/>
    <col min="10557" max="10557" width="1.625" style="118" customWidth="1"/>
    <col min="10558" max="10558" width="4.75" style="118" customWidth="1"/>
    <col min="10559" max="10559" width="5.875" style="118" customWidth="1"/>
    <col min="10560" max="10560" width="1.25" style="118" customWidth="1"/>
    <col min="10561" max="10561" width="4.625" style="118" customWidth="1"/>
    <col min="10562" max="10562" width="4.75" style="118" customWidth="1"/>
    <col min="10563" max="10563" width="1.375" style="118" customWidth="1"/>
    <col min="10564" max="10564" width="4.75" style="118" customWidth="1"/>
    <col min="10565" max="10565" width="5.875" style="118" customWidth="1"/>
    <col min="10566" max="10566" width="1.125" style="118" customWidth="1"/>
    <col min="10567" max="10567" width="4.75" style="118" customWidth="1"/>
    <col min="10568" max="10568" width="9.625" style="118" customWidth="1"/>
    <col min="10569" max="10571" width="9" style="118"/>
    <col min="10572" max="10572" width="1.75" style="118" customWidth="1"/>
    <col min="10573" max="10573" width="5" style="118" customWidth="1"/>
    <col min="10574" max="10751" width="9" style="118"/>
    <col min="10752" max="10752" width="6.375" style="118" customWidth="1"/>
    <col min="10753" max="10753" width="31.25" style="118" customWidth="1"/>
    <col min="10754" max="10754" width="5.375" style="118" customWidth="1"/>
    <col min="10755" max="10755" width="1.5" style="118" customWidth="1"/>
    <col min="10756" max="10756" width="4.625" style="118" customWidth="1"/>
    <col min="10757" max="10757" width="1.375" style="118" customWidth="1"/>
    <col min="10758" max="10758" width="5.625" style="118" customWidth="1"/>
    <col min="10759" max="10759" width="5.375" style="118" customWidth="1"/>
    <col min="10760" max="10760" width="2.375" style="118" customWidth="1"/>
    <col min="10761" max="10761" width="3.875" style="118" customWidth="1"/>
    <col min="10762" max="10762" width="2" style="118" customWidth="1"/>
    <col min="10763" max="10763" width="6" style="118" customWidth="1"/>
    <col min="10764" max="10764" width="5.5" style="118" customWidth="1"/>
    <col min="10765" max="10765" width="2" style="118" customWidth="1"/>
    <col min="10766" max="10766" width="3.375" style="118" customWidth="1"/>
    <col min="10767" max="10767" width="2.25" style="118" customWidth="1"/>
    <col min="10768" max="10768" width="5.5" style="118" customWidth="1"/>
    <col min="10769" max="10769" width="6.125" style="118" customWidth="1"/>
    <col min="10770" max="10770" width="1.5" style="118" customWidth="1"/>
    <col min="10771" max="10771" width="7.25" style="118" customWidth="1"/>
    <col min="10772" max="10772" width="1.375" style="118" customWidth="1"/>
    <col min="10773" max="10773" width="5.75" style="118" customWidth="1"/>
    <col min="10774" max="10774" width="5.625" style="118" customWidth="1"/>
    <col min="10775" max="10775" width="1.375" style="118" customWidth="1"/>
    <col min="10776" max="10776" width="7" style="118" customWidth="1"/>
    <col min="10777" max="10777" width="1.75" style="118" customWidth="1"/>
    <col min="10778" max="10778" width="5.625" style="118" customWidth="1"/>
    <col min="10779" max="10779" width="5" style="118" customWidth="1"/>
    <col min="10780" max="10780" width="1.875" style="118" customWidth="1"/>
    <col min="10781" max="10781" width="4.875" style="118" customWidth="1"/>
    <col min="10782" max="10782" width="7.875" style="118" customWidth="1"/>
    <col min="10783" max="10783" width="2.5" style="118" customWidth="1"/>
    <col min="10784" max="10784" width="5.125" style="118" customWidth="1"/>
    <col min="10785" max="10785" width="6.375" style="118" customWidth="1"/>
    <col min="10786" max="10786" width="1.375" style="118" customWidth="1"/>
    <col min="10787" max="10787" width="5" style="118" customWidth="1"/>
    <col min="10788" max="10788" width="4.625" style="118" customWidth="1"/>
    <col min="10789" max="10789" width="2.125" style="118" customWidth="1"/>
    <col min="10790" max="10790" width="4.75" style="118" customWidth="1"/>
    <col min="10791" max="10791" width="7" style="118" customWidth="1"/>
    <col min="10792" max="10792" width="1.25" style="118" customWidth="1"/>
    <col min="10793" max="10793" width="4.875" style="118" customWidth="1"/>
    <col min="10794" max="10794" width="3.625" style="118" customWidth="1"/>
    <col min="10795" max="10795" width="3.25" style="118" customWidth="1"/>
    <col min="10796" max="10796" width="2.625" style="118" customWidth="1"/>
    <col min="10797" max="10797" width="2.875" style="118" customWidth="1"/>
    <col min="10798" max="10798" width="3" style="118" customWidth="1"/>
    <col min="10799" max="10799" width="2.875" style="118" customWidth="1"/>
    <col min="10800" max="10800" width="4.25" style="118" customWidth="1"/>
    <col min="10801" max="10801" width="2.5" style="118" customWidth="1"/>
    <col min="10802" max="10802" width="2.875" style="118" customWidth="1"/>
    <col min="10803" max="10803" width="7" style="118" customWidth="1"/>
    <col min="10804" max="10804" width="1.625" style="118" customWidth="1"/>
    <col min="10805" max="10805" width="6" style="118" customWidth="1"/>
    <col min="10806" max="10806" width="7.125" style="118" customWidth="1"/>
    <col min="10807" max="10807" width="1.625" style="118" customWidth="1"/>
    <col min="10808" max="10808" width="5.625" style="118" customWidth="1"/>
    <col min="10809" max="10809" width="3.75" style="118" customWidth="1"/>
    <col min="10810" max="10810" width="2" style="118" customWidth="1"/>
    <col min="10811" max="10811" width="3.875" style="118" customWidth="1"/>
    <col min="10812" max="10812" width="4.875" style="118" customWidth="1"/>
    <col min="10813" max="10813" width="1.625" style="118" customWidth="1"/>
    <col min="10814" max="10814" width="4.75" style="118" customWidth="1"/>
    <col min="10815" max="10815" width="5.875" style="118" customWidth="1"/>
    <col min="10816" max="10816" width="1.25" style="118" customWidth="1"/>
    <col min="10817" max="10817" width="4.625" style="118" customWidth="1"/>
    <col min="10818" max="10818" width="4.75" style="118" customWidth="1"/>
    <col min="10819" max="10819" width="1.375" style="118" customWidth="1"/>
    <col min="10820" max="10820" width="4.75" style="118" customWidth="1"/>
    <col min="10821" max="10821" width="5.875" style="118" customWidth="1"/>
    <col min="10822" max="10822" width="1.125" style="118" customWidth="1"/>
    <col min="10823" max="10823" width="4.75" style="118" customWidth="1"/>
    <col min="10824" max="10824" width="9.625" style="118" customWidth="1"/>
    <col min="10825" max="10827" width="9" style="118"/>
    <col min="10828" max="10828" width="1.75" style="118" customWidth="1"/>
    <col min="10829" max="10829" width="5" style="118" customWidth="1"/>
    <col min="10830" max="11007" width="9" style="118"/>
    <col min="11008" max="11008" width="6.375" style="118" customWidth="1"/>
    <col min="11009" max="11009" width="31.25" style="118" customWidth="1"/>
    <col min="11010" max="11010" width="5.375" style="118" customWidth="1"/>
    <col min="11011" max="11011" width="1.5" style="118" customWidth="1"/>
    <col min="11012" max="11012" width="4.625" style="118" customWidth="1"/>
    <col min="11013" max="11013" width="1.375" style="118" customWidth="1"/>
    <col min="11014" max="11014" width="5.625" style="118" customWidth="1"/>
    <col min="11015" max="11015" width="5.375" style="118" customWidth="1"/>
    <col min="11016" max="11016" width="2.375" style="118" customWidth="1"/>
    <col min="11017" max="11017" width="3.875" style="118" customWidth="1"/>
    <col min="11018" max="11018" width="2" style="118" customWidth="1"/>
    <col min="11019" max="11019" width="6" style="118" customWidth="1"/>
    <col min="11020" max="11020" width="5.5" style="118" customWidth="1"/>
    <col min="11021" max="11021" width="2" style="118" customWidth="1"/>
    <col min="11022" max="11022" width="3.375" style="118" customWidth="1"/>
    <col min="11023" max="11023" width="2.25" style="118" customWidth="1"/>
    <col min="11024" max="11024" width="5.5" style="118" customWidth="1"/>
    <col min="11025" max="11025" width="6.125" style="118" customWidth="1"/>
    <col min="11026" max="11026" width="1.5" style="118" customWidth="1"/>
    <col min="11027" max="11027" width="7.25" style="118" customWidth="1"/>
    <col min="11028" max="11028" width="1.375" style="118" customWidth="1"/>
    <col min="11029" max="11029" width="5.75" style="118" customWidth="1"/>
    <col min="11030" max="11030" width="5.625" style="118" customWidth="1"/>
    <col min="11031" max="11031" width="1.375" style="118" customWidth="1"/>
    <col min="11032" max="11032" width="7" style="118" customWidth="1"/>
    <col min="11033" max="11033" width="1.75" style="118" customWidth="1"/>
    <col min="11034" max="11034" width="5.625" style="118" customWidth="1"/>
    <col min="11035" max="11035" width="5" style="118" customWidth="1"/>
    <col min="11036" max="11036" width="1.875" style="118" customWidth="1"/>
    <col min="11037" max="11037" width="4.875" style="118" customWidth="1"/>
    <col min="11038" max="11038" width="7.875" style="118" customWidth="1"/>
    <col min="11039" max="11039" width="2.5" style="118" customWidth="1"/>
    <col min="11040" max="11040" width="5.125" style="118" customWidth="1"/>
    <col min="11041" max="11041" width="6.375" style="118" customWidth="1"/>
    <col min="11042" max="11042" width="1.375" style="118" customWidth="1"/>
    <col min="11043" max="11043" width="5" style="118" customWidth="1"/>
    <col min="11044" max="11044" width="4.625" style="118" customWidth="1"/>
    <col min="11045" max="11045" width="2.125" style="118" customWidth="1"/>
    <col min="11046" max="11046" width="4.75" style="118" customWidth="1"/>
    <col min="11047" max="11047" width="7" style="118" customWidth="1"/>
    <col min="11048" max="11048" width="1.25" style="118" customWidth="1"/>
    <col min="11049" max="11049" width="4.875" style="118" customWidth="1"/>
    <col min="11050" max="11050" width="3.625" style="118" customWidth="1"/>
    <col min="11051" max="11051" width="3.25" style="118" customWidth="1"/>
    <col min="11052" max="11052" width="2.625" style="118" customWidth="1"/>
    <col min="11053" max="11053" width="2.875" style="118" customWidth="1"/>
    <col min="11054" max="11054" width="3" style="118" customWidth="1"/>
    <col min="11055" max="11055" width="2.875" style="118" customWidth="1"/>
    <col min="11056" max="11056" width="4.25" style="118" customWidth="1"/>
    <col min="11057" max="11057" width="2.5" style="118" customWidth="1"/>
    <col min="11058" max="11058" width="2.875" style="118" customWidth="1"/>
    <col min="11059" max="11059" width="7" style="118" customWidth="1"/>
    <col min="11060" max="11060" width="1.625" style="118" customWidth="1"/>
    <col min="11061" max="11061" width="6" style="118" customWidth="1"/>
    <col min="11062" max="11062" width="7.125" style="118" customWidth="1"/>
    <col min="11063" max="11063" width="1.625" style="118" customWidth="1"/>
    <col min="11064" max="11064" width="5.625" style="118" customWidth="1"/>
    <col min="11065" max="11065" width="3.75" style="118" customWidth="1"/>
    <col min="11066" max="11066" width="2" style="118" customWidth="1"/>
    <col min="11067" max="11067" width="3.875" style="118" customWidth="1"/>
    <col min="11068" max="11068" width="4.875" style="118" customWidth="1"/>
    <col min="11069" max="11069" width="1.625" style="118" customWidth="1"/>
    <col min="11070" max="11070" width="4.75" style="118" customWidth="1"/>
    <col min="11071" max="11071" width="5.875" style="118" customWidth="1"/>
    <col min="11072" max="11072" width="1.25" style="118" customWidth="1"/>
    <col min="11073" max="11073" width="4.625" style="118" customWidth="1"/>
    <col min="11074" max="11074" width="4.75" style="118" customWidth="1"/>
    <col min="11075" max="11075" width="1.375" style="118" customWidth="1"/>
    <col min="11076" max="11076" width="4.75" style="118" customWidth="1"/>
    <col min="11077" max="11077" width="5.875" style="118" customWidth="1"/>
    <col min="11078" max="11078" width="1.125" style="118" customWidth="1"/>
    <col min="11079" max="11079" width="4.75" style="118" customWidth="1"/>
    <col min="11080" max="11080" width="9.625" style="118" customWidth="1"/>
    <col min="11081" max="11083" width="9" style="118"/>
    <col min="11084" max="11084" width="1.75" style="118" customWidth="1"/>
    <col min="11085" max="11085" width="5" style="118" customWidth="1"/>
    <col min="11086" max="11263" width="9" style="118"/>
    <col min="11264" max="11264" width="6.375" style="118" customWidth="1"/>
    <col min="11265" max="11265" width="31.25" style="118" customWidth="1"/>
    <col min="11266" max="11266" width="5.375" style="118" customWidth="1"/>
    <col min="11267" max="11267" width="1.5" style="118" customWidth="1"/>
    <col min="11268" max="11268" width="4.625" style="118" customWidth="1"/>
    <col min="11269" max="11269" width="1.375" style="118" customWidth="1"/>
    <col min="11270" max="11270" width="5.625" style="118" customWidth="1"/>
    <col min="11271" max="11271" width="5.375" style="118" customWidth="1"/>
    <col min="11272" max="11272" width="2.375" style="118" customWidth="1"/>
    <col min="11273" max="11273" width="3.875" style="118" customWidth="1"/>
    <col min="11274" max="11274" width="2" style="118" customWidth="1"/>
    <col min="11275" max="11275" width="6" style="118" customWidth="1"/>
    <col min="11276" max="11276" width="5.5" style="118" customWidth="1"/>
    <col min="11277" max="11277" width="2" style="118" customWidth="1"/>
    <col min="11278" max="11278" width="3.375" style="118" customWidth="1"/>
    <col min="11279" max="11279" width="2.25" style="118" customWidth="1"/>
    <col min="11280" max="11280" width="5.5" style="118" customWidth="1"/>
    <col min="11281" max="11281" width="6.125" style="118" customWidth="1"/>
    <col min="11282" max="11282" width="1.5" style="118" customWidth="1"/>
    <col min="11283" max="11283" width="7.25" style="118" customWidth="1"/>
    <col min="11284" max="11284" width="1.375" style="118" customWidth="1"/>
    <col min="11285" max="11285" width="5.75" style="118" customWidth="1"/>
    <col min="11286" max="11286" width="5.625" style="118" customWidth="1"/>
    <col min="11287" max="11287" width="1.375" style="118" customWidth="1"/>
    <col min="11288" max="11288" width="7" style="118" customWidth="1"/>
    <col min="11289" max="11289" width="1.75" style="118" customWidth="1"/>
    <col min="11290" max="11290" width="5.625" style="118" customWidth="1"/>
    <col min="11291" max="11291" width="5" style="118" customWidth="1"/>
    <col min="11292" max="11292" width="1.875" style="118" customWidth="1"/>
    <col min="11293" max="11293" width="4.875" style="118" customWidth="1"/>
    <col min="11294" max="11294" width="7.875" style="118" customWidth="1"/>
    <col min="11295" max="11295" width="2.5" style="118" customWidth="1"/>
    <col min="11296" max="11296" width="5.125" style="118" customWidth="1"/>
    <col min="11297" max="11297" width="6.375" style="118" customWidth="1"/>
    <col min="11298" max="11298" width="1.375" style="118" customWidth="1"/>
    <col min="11299" max="11299" width="5" style="118" customWidth="1"/>
    <col min="11300" max="11300" width="4.625" style="118" customWidth="1"/>
    <col min="11301" max="11301" width="2.125" style="118" customWidth="1"/>
    <col min="11302" max="11302" width="4.75" style="118" customWidth="1"/>
    <col min="11303" max="11303" width="7" style="118" customWidth="1"/>
    <col min="11304" max="11304" width="1.25" style="118" customWidth="1"/>
    <col min="11305" max="11305" width="4.875" style="118" customWidth="1"/>
    <col min="11306" max="11306" width="3.625" style="118" customWidth="1"/>
    <col min="11307" max="11307" width="3.25" style="118" customWidth="1"/>
    <col min="11308" max="11308" width="2.625" style="118" customWidth="1"/>
    <col min="11309" max="11309" width="2.875" style="118" customWidth="1"/>
    <col min="11310" max="11310" width="3" style="118" customWidth="1"/>
    <col min="11311" max="11311" width="2.875" style="118" customWidth="1"/>
    <col min="11312" max="11312" width="4.25" style="118" customWidth="1"/>
    <col min="11313" max="11313" width="2.5" style="118" customWidth="1"/>
    <col min="11314" max="11314" width="2.875" style="118" customWidth="1"/>
    <col min="11315" max="11315" width="7" style="118" customWidth="1"/>
    <col min="11316" max="11316" width="1.625" style="118" customWidth="1"/>
    <col min="11317" max="11317" width="6" style="118" customWidth="1"/>
    <col min="11318" max="11318" width="7.125" style="118" customWidth="1"/>
    <col min="11319" max="11319" width="1.625" style="118" customWidth="1"/>
    <col min="11320" max="11320" width="5.625" style="118" customWidth="1"/>
    <col min="11321" max="11321" width="3.75" style="118" customWidth="1"/>
    <col min="11322" max="11322" width="2" style="118" customWidth="1"/>
    <col min="11323" max="11323" width="3.875" style="118" customWidth="1"/>
    <col min="11324" max="11324" width="4.875" style="118" customWidth="1"/>
    <col min="11325" max="11325" width="1.625" style="118" customWidth="1"/>
    <col min="11326" max="11326" width="4.75" style="118" customWidth="1"/>
    <col min="11327" max="11327" width="5.875" style="118" customWidth="1"/>
    <col min="11328" max="11328" width="1.25" style="118" customWidth="1"/>
    <col min="11329" max="11329" width="4.625" style="118" customWidth="1"/>
    <col min="11330" max="11330" width="4.75" style="118" customWidth="1"/>
    <col min="11331" max="11331" width="1.375" style="118" customWidth="1"/>
    <col min="11332" max="11332" width="4.75" style="118" customWidth="1"/>
    <col min="11333" max="11333" width="5.875" style="118" customWidth="1"/>
    <col min="11334" max="11334" width="1.125" style="118" customWidth="1"/>
    <col min="11335" max="11335" width="4.75" style="118" customWidth="1"/>
    <col min="11336" max="11336" width="9.625" style="118" customWidth="1"/>
    <col min="11337" max="11339" width="9" style="118"/>
    <col min="11340" max="11340" width="1.75" style="118" customWidth="1"/>
    <col min="11341" max="11341" width="5" style="118" customWidth="1"/>
    <col min="11342" max="11519" width="9" style="118"/>
    <col min="11520" max="11520" width="6.375" style="118" customWidth="1"/>
    <col min="11521" max="11521" width="31.25" style="118" customWidth="1"/>
    <col min="11522" max="11522" width="5.375" style="118" customWidth="1"/>
    <col min="11523" max="11523" width="1.5" style="118" customWidth="1"/>
    <col min="11524" max="11524" width="4.625" style="118" customWidth="1"/>
    <col min="11525" max="11525" width="1.375" style="118" customWidth="1"/>
    <col min="11526" max="11526" width="5.625" style="118" customWidth="1"/>
    <col min="11527" max="11527" width="5.375" style="118" customWidth="1"/>
    <col min="11528" max="11528" width="2.375" style="118" customWidth="1"/>
    <col min="11529" max="11529" width="3.875" style="118" customWidth="1"/>
    <col min="11530" max="11530" width="2" style="118" customWidth="1"/>
    <col min="11531" max="11531" width="6" style="118" customWidth="1"/>
    <col min="11532" max="11532" width="5.5" style="118" customWidth="1"/>
    <col min="11533" max="11533" width="2" style="118" customWidth="1"/>
    <col min="11534" max="11534" width="3.375" style="118" customWidth="1"/>
    <col min="11535" max="11535" width="2.25" style="118" customWidth="1"/>
    <col min="11536" max="11536" width="5.5" style="118" customWidth="1"/>
    <col min="11537" max="11537" width="6.125" style="118" customWidth="1"/>
    <col min="11538" max="11538" width="1.5" style="118" customWidth="1"/>
    <col min="11539" max="11539" width="7.25" style="118" customWidth="1"/>
    <col min="11540" max="11540" width="1.375" style="118" customWidth="1"/>
    <col min="11541" max="11541" width="5.75" style="118" customWidth="1"/>
    <col min="11542" max="11542" width="5.625" style="118" customWidth="1"/>
    <col min="11543" max="11543" width="1.375" style="118" customWidth="1"/>
    <col min="11544" max="11544" width="7" style="118" customWidth="1"/>
    <col min="11545" max="11545" width="1.75" style="118" customWidth="1"/>
    <col min="11546" max="11546" width="5.625" style="118" customWidth="1"/>
    <col min="11547" max="11547" width="5" style="118" customWidth="1"/>
    <col min="11548" max="11548" width="1.875" style="118" customWidth="1"/>
    <col min="11549" max="11549" width="4.875" style="118" customWidth="1"/>
    <col min="11550" max="11550" width="7.875" style="118" customWidth="1"/>
    <col min="11551" max="11551" width="2.5" style="118" customWidth="1"/>
    <col min="11552" max="11552" width="5.125" style="118" customWidth="1"/>
    <col min="11553" max="11553" width="6.375" style="118" customWidth="1"/>
    <col min="11554" max="11554" width="1.375" style="118" customWidth="1"/>
    <col min="11555" max="11555" width="5" style="118" customWidth="1"/>
    <col min="11556" max="11556" width="4.625" style="118" customWidth="1"/>
    <col min="11557" max="11557" width="2.125" style="118" customWidth="1"/>
    <col min="11558" max="11558" width="4.75" style="118" customWidth="1"/>
    <col min="11559" max="11559" width="7" style="118" customWidth="1"/>
    <col min="11560" max="11560" width="1.25" style="118" customWidth="1"/>
    <col min="11561" max="11561" width="4.875" style="118" customWidth="1"/>
    <col min="11562" max="11562" width="3.625" style="118" customWidth="1"/>
    <col min="11563" max="11563" width="3.25" style="118" customWidth="1"/>
    <col min="11564" max="11564" width="2.625" style="118" customWidth="1"/>
    <col min="11565" max="11565" width="2.875" style="118" customWidth="1"/>
    <col min="11566" max="11566" width="3" style="118" customWidth="1"/>
    <col min="11567" max="11567" width="2.875" style="118" customWidth="1"/>
    <col min="11568" max="11568" width="4.25" style="118" customWidth="1"/>
    <col min="11569" max="11569" width="2.5" style="118" customWidth="1"/>
    <col min="11570" max="11570" width="2.875" style="118" customWidth="1"/>
    <col min="11571" max="11571" width="7" style="118" customWidth="1"/>
    <col min="11572" max="11572" width="1.625" style="118" customWidth="1"/>
    <col min="11573" max="11573" width="6" style="118" customWidth="1"/>
    <col min="11574" max="11574" width="7.125" style="118" customWidth="1"/>
    <col min="11575" max="11575" width="1.625" style="118" customWidth="1"/>
    <col min="11576" max="11576" width="5.625" style="118" customWidth="1"/>
    <col min="11577" max="11577" width="3.75" style="118" customWidth="1"/>
    <col min="11578" max="11578" width="2" style="118" customWidth="1"/>
    <col min="11579" max="11579" width="3.875" style="118" customWidth="1"/>
    <col min="11580" max="11580" width="4.875" style="118" customWidth="1"/>
    <col min="11581" max="11581" width="1.625" style="118" customWidth="1"/>
    <col min="11582" max="11582" width="4.75" style="118" customWidth="1"/>
    <col min="11583" max="11583" width="5.875" style="118" customWidth="1"/>
    <col min="11584" max="11584" width="1.25" style="118" customWidth="1"/>
    <col min="11585" max="11585" width="4.625" style="118" customWidth="1"/>
    <col min="11586" max="11586" width="4.75" style="118" customWidth="1"/>
    <col min="11587" max="11587" width="1.375" style="118" customWidth="1"/>
    <col min="11588" max="11588" width="4.75" style="118" customWidth="1"/>
    <col min="11589" max="11589" width="5.875" style="118" customWidth="1"/>
    <col min="11590" max="11590" width="1.125" style="118" customWidth="1"/>
    <col min="11591" max="11591" width="4.75" style="118" customWidth="1"/>
    <col min="11592" max="11592" width="9.625" style="118" customWidth="1"/>
    <col min="11593" max="11595" width="9" style="118"/>
    <col min="11596" max="11596" width="1.75" style="118" customWidth="1"/>
    <col min="11597" max="11597" width="5" style="118" customWidth="1"/>
    <col min="11598" max="11775" width="9" style="118"/>
    <col min="11776" max="11776" width="6.375" style="118" customWidth="1"/>
    <col min="11777" max="11777" width="31.25" style="118" customWidth="1"/>
    <col min="11778" max="11778" width="5.375" style="118" customWidth="1"/>
    <col min="11779" max="11779" width="1.5" style="118" customWidth="1"/>
    <col min="11780" max="11780" width="4.625" style="118" customWidth="1"/>
    <col min="11781" max="11781" width="1.375" style="118" customWidth="1"/>
    <col min="11782" max="11782" width="5.625" style="118" customWidth="1"/>
    <col min="11783" max="11783" width="5.375" style="118" customWidth="1"/>
    <col min="11784" max="11784" width="2.375" style="118" customWidth="1"/>
    <col min="11785" max="11785" width="3.875" style="118" customWidth="1"/>
    <col min="11786" max="11786" width="2" style="118" customWidth="1"/>
    <col min="11787" max="11787" width="6" style="118" customWidth="1"/>
    <col min="11788" max="11788" width="5.5" style="118" customWidth="1"/>
    <col min="11789" max="11789" width="2" style="118" customWidth="1"/>
    <col min="11790" max="11790" width="3.375" style="118" customWidth="1"/>
    <col min="11791" max="11791" width="2.25" style="118" customWidth="1"/>
    <col min="11792" max="11792" width="5.5" style="118" customWidth="1"/>
    <col min="11793" max="11793" width="6.125" style="118" customWidth="1"/>
    <col min="11794" max="11794" width="1.5" style="118" customWidth="1"/>
    <col min="11795" max="11795" width="7.25" style="118" customWidth="1"/>
    <col min="11796" max="11796" width="1.375" style="118" customWidth="1"/>
    <col min="11797" max="11797" width="5.75" style="118" customWidth="1"/>
    <col min="11798" max="11798" width="5.625" style="118" customWidth="1"/>
    <col min="11799" max="11799" width="1.375" style="118" customWidth="1"/>
    <col min="11800" max="11800" width="7" style="118" customWidth="1"/>
    <col min="11801" max="11801" width="1.75" style="118" customWidth="1"/>
    <col min="11802" max="11802" width="5.625" style="118" customWidth="1"/>
    <col min="11803" max="11803" width="5" style="118" customWidth="1"/>
    <col min="11804" max="11804" width="1.875" style="118" customWidth="1"/>
    <col min="11805" max="11805" width="4.875" style="118" customWidth="1"/>
    <col min="11806" max="11806" width="7.875" style="118" customWidth="1"/>
    <col min="11807" max="11807" width="2.5" style="118" customWidth="1"/>
    <col min="11808" max="11808" width="5.125" style="118" customWidth="1"/>
    <col min="11809" max="11809" width="6.375" style="118" customWidth="1"/>
    <col min="11810" max="11810" width="1.375" style="118" customWidth="1"/>
    <col min="11811" max="11811" width="5" style="118" customWidth="1"/>
    <col min="11812" max="11812" width="4.625" style="118" customWidth="1"/>
    <col min="11813" max="11813" width="2.125" style="118" customWidth="1"/>
    <col min="11814" max="11814" width="4.75" style="118" customWidth="1"/>
    <col min="11815" max="11815" width="7" style="118" customWidth="1"/>
    <col min="11816" max="11816" width="1.25" style="118" customWidth="1"/>
    <col min="11817" max="11817" width="4.875" style="118" customWidth="1"/>
    <col min="11818" max="11818" width="3.625" style="118" customWidth="1"/>
    <col min="11819" max="11819" width="3.25" style="118" customWidth="1"/>
    <col min="11820" max="11820" width="2.625" style="118" customWidth="1"/>
    <col min="11821" max="11821" width="2.875" style="118" customWidth="1"/>
    <col min="11822" max="11822" width="3" style="118" customWidth="1"/>
    <col min="11823" max="11823" width="2.875" style="118" customWidth="1"/>
    <col min="11824" max="11824" width="4.25" style="118" customWidth="1"/>
    <col min="11825" max="11825" width="2.5" style="118" customWidth="1"/>
    <col min="11826" max="11826" width="2.875" style="118" customWidth="1"/>
    <col min="11827" max="11827" width="7" style="118" customWidth="1"/>
    <col min="11828" max="11828" width="1.625" style="118" customWidth="1"/>
    <col min="11829" max="11829" width="6" style="118" customWidth="1"/>
    <col min="11830" max="11830" width="7.125" style="118" customWidth="1"/>
    <col min="11831" max="11831" width="1.625" style="118" customWidth="1"/>
    <col min="11832" max="11832" width="5.625" style="118" customWidth="1"/>
    <col min="11833" max="11833" width="3.75" style="118" customWidth="1"/>
    <col min="11834" max="11834" width="2" style="118" customWidth="1"/>
    <col min="11835" max="11835" width="3.875" style="118" customWidth="1"/>
    <col min="11836" max="11836" width="4.875" style="118" customWidth="1"/>
    <col min="11837" max="11837" width="1.625" style="118" customWidth="1"/>
    <col min="11838" max="11838" width="4.75" style="118" customWidth="1"/>
    <col min="11839" max="11839" width="5.875" style="118" customWidth="1"/>
    <col min="11840" max="11840" width="1.25" style="118" customWidth="1"/>
    <col min="11841" max="11841" width="4.625" style="118" customWidth="1"/>
    <col min="11842" max="11842" width="4.75" style="118" customWidth="1"/>
    <col min="11843" max="11843" width="1.375" style="118" customWidth="1"/>
    <col min="11844" max="11844" width="4.75" style="118" customWidth="1"/>
    <col min="11845" max="11845" width="5.875" style="118" customWidth="1"/>
    <col min="11846" max="11846" width="1.125" style="118" customWidth="1"/>
    <col min="11847" max="11847" width="4.75" style="118" customWidth="1"/>
    <col min="11848" max="11848" width="9.625" style="118" customWidth="1"/>
    <col min="11849" max="11851" width="9" style="118"/>
    <col min="11852" max="11852" width="1.75" style="118" customWidth="1"/>
    <col min="11853" max="11853" width="5" style="118" customWidth="1"/>
    <col min="11854" max="12031" width="9" style="118"/>
    <col min="12032" max="12032" width="6.375" style="118" customWidth="1"/>
    <col min="12033" max="12033" width="31.25" style="118" customWidth="1"/>
    <col min="12034" max="12034" width="5.375" style="118" customWidth="1"/>
    <col min="12035" max="12035" width="1.5" style="118" customWidth="1"/>
    <col min="12036" max="12036" width="4.625" style="118" customWidth="1"/>
    <col min="12037" max="12037" width="1.375" style="118" customWidth="1"/>
    <col min="12038" max="12038" width="5.625" style="118" customWidth="1"/>
    <col min="12039" max="12039" width="5.375" style="118" customWidth="1"/>
    <col min="12040" max="12040" width="2.375" style="118" customWidth="1"/>
    <col min="12041" max="12041" width="3.875" style="118" customWidth="1"/>
    <col min="12042" max="12042" width="2" style="118" customWidth="1"/>
    <col min="12043" max="12043" width="6" style="118" customWidth="1"/>
    <col min="12044" max="12044" width="5.5" style="118" customWidth="1"/>
    <col min="12045" max="12045" width="2" style="118" customWidth="1"/>
    <col min="12046" max="12046" width="3.375" style="118" customWidth="1"/>
    <col min="12047" max="12047" width="2.25" style="118" customWidth="1"/>
    <col min="12048" max="12048" width="5.5" style="118" customWidth="1"/>
    <col min="12049" max="12049" width="6.125" style="118" customWidth="1"/>
    <col min="12050" max="12050" width="1.5" style="118" customWidth="1"/>
    <col min="12051" max="12051" width="7.25" style="118" customWidth="1"/>
    <col min="12052" max="12052" width="1.375" style="118" customWidth="1"/>
    <col min="12053" max="12053" width="5.75" style="118" customWidth="1"/>
    <col min="12054" max="12054" width="5.625" style="118" customWidth="1"/>
    <col min="12055" max="12055" width="1.375" style="118" customWidth="1"/>
    <col min="12056" max="12056" width="7" style="118" customWidth="1"/>
    <col min="12057" max="12057" width="1.75" style="118" customWidth="1"/>
    <col min="12058" max="12058" width="5.625" style="118" customWidth="1"/>
    <col min="12059" max="12059" width="5" style="118" customWidth="1"/>
    <col min="12060" max="12060" width="1.875" style="118" customWidth="1"/>
    <col min="12061" max="12061" width="4.875" style="118" customWidth="1"/>
    <col min="12062" max="12062" width="7.875" style="118" customWidth="1"/>
    <col min="12063" max="12063" width="2.5" style="118" customWidth="1"/>
    <col min="12064" max="12064" width="5.125" style="118" customWidth="1"/>
    <col min="12065" max="12065" width="6.375" style="118" customWidth="1"/>
    <col min="12066" max="12066" width="1.375" style="118" customWidth="1"/>
    <col min="12067" max="12067" width="5" style="118" customWidth="1"/>
    <col min="12068" max="12068" width="4.625" style="118" customWidth="1"/>
    <col min="12069" max="12069" width="2.125" style="118" customWidth="1"/>
    <col min="12070" max="12070" width="4.75" style="118" customWidth="1"/>
    <col min="12071" max="12071" width="7" style="118" customWidth="1"/>
    <col min="12072" max="12072" width="1.25" style="118" customWidth="1"/>
    <col min="12073" max="12073" width="4.875" style="118" customWidth="1"/>
    <col min="12074" max="12074" width="3.625" style="118" customWidth="1"/>
    <col min="12075" max="12075" width="3.25" style="118" customWidth="1"/>
    <col min="12076" max="12076" width="2.625" style="118" customWidth="1"/>
    <col min="12077" max="12077" width="2.875" style="118" customWidth="1"/>
    <col min="12078" max="12078" width="3" style="118" customWidth="1"/>
    <col min="12079" max="12079" width="2.875" style="118" customWidth="1"/>
    <col min="12080" max="12080" width="4.25" style="118" customWidth="1"/>
    <col min="12081" max="12081" width="2.5" style="118" customWidth="1"/>
    <col min="12082" max="12082" width="2.875" style="118" customWidth="1"/>
    <col min="12083" max="12083" width="7" style="118" customWidth="1"/>
    <col min="12084" max="12084" width="1.625" style="118" customWidth="1"/>
    <col min="12085" max="12085" width="6" style="118" customWidth="1"/>
    <col min="12086" max="12086" width="7.125" style="118" customWidth="1"/>
    <col min="12087" max="12087" width="1.625" style="118" customWidth="1"/>
    <col min="12088" max="12088" width="5.625" style="118" customWidth="1"/>
    <col min="12089" max="12089" width="3.75" style="118" customWidth="1"/>
    <col min="12090" max="12090" width="2" style="118" customWidth="1"/>
    <col min="12091" max="12091" width="3.875" style="118" customWidth="1"/>
    <col min="12092" max="12092" width="4.875" style="118" customWidth="1"/>
    <col min="12093" max="12093" width="1.625" style="118" customWidth="1"/>
    <col min="12094" max="12094" width="4.75" style="118" customWidth="1"/>
    <col min="12095" max="12095" width="5.875" style="118" customWidth="1"/>
    <col min="12096" max="12096" width="1.25" style="118" customWidth="1"/>
    <col min="12097" max="12097" width="4.625" style="118" customWidth="1"/>
    <col min="12098" max="12098" width="4.75" style="118" customWidth="1"/>
    <col min="12099" max="12099" width="1.375" style="118" customWidth="1"/>
    <col min="12100" max="12100" width="4.75" style="118" customWidth="1"/>
    <col min="12101" max="12101" width="5.875" style="118" customWidth="1"/>
    <col min="12102" max="12102" width="1.125" style="118" customWidth="1"/>
    <col min="12103" max="12103" width="4.75" style="118" customWidth="1"/>
    <col min="12104" max="12104" width="9.625" style="118" customWidth="1"/>
    <col min="12105" max="12107" width="9" style="118"/>
    <col min="12108" max="12108" width="1.75" style="118" customWidth="1"/>
    <col min="12109" max="12109" width="5" style="118" customWidth="1"/>
    <col min="12110" max="12287" width="9" style="118"/>
    <col min="12288" max="12288" width="6.375" style="118" customWidth="1"/>
    <col min="12289" max="12289" width="31.25" style="118" customWidth="1"/>
    <col min="12290" max="12290" width="5.375" style="118" customWidth="1"/>
    <col min="12291" max="12291" width="1.5" style="118" customWidth="1"/>
    <col min="12292" max="12292" width="4.625" style="118" customWidth="1"/>
    <col min="12293" max="12293" width="1.375" style="118" customWidth="1"/>
    <col min="12294" max="12294" width="5.625" style="118" customWidth="1"/>
    <col min="12295" max="12295" width="5.375" style="118" customWidth="1"/>
    <col min="12296" max="12296" width="2.375" style="118" customWidth="1"/>
    <col min="12297" max="12297" width="3.875" style="118" customWidth="1"/>
    <col min="12298" max="12298" width="2" style="118" customWidth="1"/>
    <col min="12299" max="12299" width="6" style="118" customWidth="1"/>
    <col min="12300" max="12300" width="5.5" style="118" customWidth="1"/>
    <col min="12301" max="12301" width="2" style="118" customWidth="1"/>
    <col min="12302" max="12302" width="3.375" style="118" customWidth="1"/>
    <col min="12303" max="12303" width="2.25" style="118" customWidth="1"/>
    <col min="12304" max="12304" width="5.5" style="118" customWidth="1"/>
    <col min="12305" max="12305" width="6.125" style="118" customWidth="1"/>
    <col min="12306" max="12306" width="1.5" style="118" customWidth="1"/>
    <col min="12307" max="12307" width="7.25" style="118" customWidth="1"/>
    <col min="12308" max="12308" width="1.375" style="118" customWidth="1"/>
    <col min="12309" max="12309" width="5.75" style="118" customWidth="1"/>
    <col min="12310" max="12310" width="5.625" style="118" customWidth="1"/>
    <col min="12311" max="12311" width="1.375" style="118" customWidth="1"/>
    <col min="12312" max="12312" width="7" style="118" customWidth="1"/>
    <col min="12313" max="12313" width="1.75" style="118" customWidth="1"/>
    <col min="12314" max="12314" width="5.625" style="118" customWidth="1"/>
    <col min="12315" max="12315" width="5" style="118" customWidth="1"/>
    <col min="12316" max="12316" width="1.875" style="118" customWidth="1"/>
    <col min="12317" max="12317" width="4.875" style="118" customWidth="1"/>
    <col min="12318" max="12318" width="7.875" style="118" customWidth="1"/>
    <col min="12319" max="12319" width="2.5" style="118" customWidth="1"/>
    <col min="12320" max="12320" width="5.125" style="118" customWidth="1"/>
    <col min="12321" max="12321" width="6.375" style="118" customWidth="1"/>
    <col min="12322" max="12322" width="1.375" style="118" customWidth="1"/>
    <col min="12323" max="12323" width="5" style="118" customWidth="1"/>
    <col min="12324" max="12324" width="4.625" style="118" customWidth="1"/>
    <col min="12325" max="12325" width="2.125" style="118" customWidth="1"/>
    <col min="12326" max="12326" width="4.75" style="118" customWidth="1"/>
    <col min="12327" max="12327" width="7" style="118" customWidth="1"/>
    <col min="12328" max="12328" width="1.25" style="118" customWidth="1"/>
    <col min="12329" max="12329" width="4.875" style="118" customWidth="1"/>
    <col min="12330" max="12330" width="3.625" style="118" customWidth="1"/>
    <col min="12331" max="12331" width="3.25" style="118" customWidth="1"/>
    <col min="12332" max="12332" width="2.625" style="118" customWidth="1"/>
    <col min="12333" max="12333" width="2.875" style="118" customWidth="1"/>
    <col min="12334" max="12334" width="3" style="118" customWidth="1"/>
    <col min="12335" max="12335" width="2.875" style="118" customWidth="1"/>
    <col min="12336" max="12336" width="4.25" style="118" customWidth="1"/>
    <col min="12337" max="12337" width="2.5" style="118" customWidth="1"/>
    <col min="12338" max="12338" width="2.875" style="118" customWidth="1"/>
    <col min="12339" max="12339" width="7" style="118" customWidth="1"/>
    <col min="12340" max="12340" width="1.625" style="118" customWidth="1"/>
    <col min="12341" max="12341" width="6" style="118" customWidth="1"/>
    <col min="12342" max="12342" width="7.125" style="118" customWidth="1"/>
    <col min="12343" max="12343" width="1.625" style="118" customWidth="1"/>
    <col min="12344" max="12344" width="5.625" style="118" customWidth="1"/>
    <col min="12345" max="12345" width="3.75" style="118" customWidth="1"/>
    <col min="12346" max="12346" width="2" style="118" customWidth="1"/>
    <col min="12347" max="12347" width="3.875" style="118" customWidth="1"/>
    <col min="12348" max="12348" width="4.875" style="118" customWidth="1"/>
    <col min="12349" max="12349" width="1.625" style="118" customWidth="1"/>
    <col min="12350" max="12350" width="4.75" style="118" customWidth="1"/>
    <col min="12351" max="12351" width="5.875" style="118" customWidth="1"/>
    <col min="12352" max="12352" width="1.25" style="118" customWidth="1"/>
    <col min="12353" max="12353" width="4.625" style="118" customWidth="1"/>
    <col min="12354" max="12354" width="4.75" style="118" customWidth="1"/>
    <col min="12355" max="12355" width="1.375" style="118" customWidth="1"/>
    <col min="12356" max="12356" width="4.75" style="118" customWidth="1"/>
    <col min="12357" max="12357" width="5.875" style="118" customWidth="1"/>
    <col min="12358" max="12358" width="1.125" style="118" customWidth="1"/>
    <col min="12359" max="12359" width="4.75" style="118" customWidth="1"/>
    <col min="12360" max="12360" width="9.625" style="118" customWidth="1"/>
    <col min="12361" max="12363" width="9" style="118"/>
    <col min="12364" max="12364" width="1.75" style="118" customWidth="1"/>
    <col min="12365" max="12365" width="5" style="118" customWidth="1"/>
    <col min="12366" max="12543" width="9" style="118"/>
    <col min="12544" max="12544" width="6.375" style="118" customWidth="1"/>
    <col min="12545" max="12545" width="31.25" style="118" customWidth="1"/>
    <col min="12546" max="12546" width="5.375" style="118" customWidth="1"/>
    <col min="12547" max="12547" width="1.5" style="118" customWidth="1"/>
    <col min="12548" max="12548" width="4.625" style="118" customWidth="1"/>
    <col min="12549" max="12549" width="1.375" style="118" customWidth="1"/>
    <col min="12550" max="12550" width="5.625" style="118" customWidth="1"/>
    <col min="12551" max="12551" width="5.375" style="118" customWidth="1"/>
    <col min="12552" max="12552" width="2.375" style="118" customWidth="1"/>
    <col min="12553" max="12553" width="3.875" style="118" customWidth="1"/>
    <col min="12554" max="12554" width="2" style="118" customWidth="1"/>
    <col min="12555" max="12555" width="6" style="118" customWidth="1"/>
    <col min="12556" max="12556" width="5.5" style="118" customWidth="1"/>
    <col min="12557" max="12557" width="2" style="118" customWidth="1"/>
    <col min="12558" max="12558" width="3.375" style="118" customWidth="1"/>
    <col min="12559" max="12559" width="2.25" style="118" customWidth="1"/>
    <col min="12560" max="12560" width="5.5" style="118" customWidth="1"/>
    <col min="12561" max="12561" width="6.125" style="118" customWidth="1"/>
    <col min="12562" max="12562" width="1.5" style="118" customWidth="1"/>
    <col min="12563" max="12563" width="7.25" style="118" customWidth="1"/>
    <col min="12564" max="12564" width="1.375" style="118" customWidth="1"/>
    <col min="12565" max="12565" width="5.75" style="118" customWidth="1"/>
    <col min="12566" max="12566" width="5.625" style="118" customWidth="1"/>
    <col min="12567" max="12567" width="1.375" style="118" customWidth="1"/>
    <col min="12568" max="12568" width="7" style="118" customWidth="1"/>
    <col min="12569" max="12569" width="1.75" style="118" customWidth="1"/>
    <col min="12570" max="12570" width="5.625" style="118" customWidth="1"/>
    <col min="12571" max="12571" width="5" style="118" customWidth="1"/>
    <col min="12572" max="12572" width="1.875" style="118" customWidth="1"/>
    <col min="12573" max="12573" width="4.875" style="118" customWidth="1"/>
    <col min="12574" max="12574" width="7.875" style="118" customWidth="1"/>
    <col min="12575" max="12575" width="2.5" style="118" customWidth="1"/>
    <col min="12576" max="12576" width="5.125" style="118" customWidth="1"/>
    <col min="12577" max="12577" width="6.375" style="118" customWidth="1"/>
    <col min="12578" max="12578" width="1.375" style="118" customWidth="1"/>
    <col min="12579" max="12579" width="5" style="118" customWidth="1"/>
    <col min="12580" max="12580" width="4.625" style="118" customWidth="1"/>
    <col min="12581" max="12581" width="2.125" style="118" customWidth="1"/>
    <col min="12582" max="12582" width="4.75" style="118" customWidth="1"/>
    <col min="12583" max="12583" width="7" style="118" customWidth="1"/>
    <col min="12584" max="12584" width="1.25" style="118" customWidth="1"/>
    <col min="12585" max="12585" width="4.875" style="118" customWidth="1"/>
    <col min="12586" max="12586" width="3.625" style="118" customWidth="1"/>
    <col min="12587" max="12587" width="3.25" style="118" customWidth="1"/>
    <col min="12588" max="12588" width="2.625" style="118" customWidth="1"/>
    <col min="12589" max="12589" width="2.875" style="118" customWidth="1"/>
    <col min="12590" max="12590" width="3" style="118" customWidth="1"/>
    <col min="12591" max="12591" width="2.875" style="118" customWidth="1"/>
    <col min="12592" max="12592" width="4.25" style="118" customWidth="1"/>
    <col min="12593" max="12593" width="2.5" style="118" customWidth="1"/>
    <col min="12594" max="12594" width="2.875" style="118" customWidth="1"/>
    <col min="12595" max="12595" width="7" style="118" customWidth="1"/>
    <col min="12596" max="12596" width="1.625" style="118" customWidth="1"/>
    <col min="12597" max="12597" width="6" style="118" customWidth="1"/>
    <col min="12598" max="12598" width="7.125" style="118" customWidth="1"/>
    <col min="12599" max="12599" width="1.625" style="118" customWidth="1"/>
    <col min="12600" max="12600" width="5.625" style="118" customWidth="1"/>
    <col min="12601" max="12601" width="3.75" style="118" customWidth="1"/>
    <col min="12602" max="12602" width="2" style="118" customWidth="1"/>
    <col min="12603" max="12603" width="3.875" style="118" customWidth="1"/>
    <col min="12604" max="12604" width="4.875" style="118" customWidth="1"/>
    <col min="12605" max="12605" width="1.625" style="118" customWidth="1"/>
    <col min="12606" max="12606" width="4.75" style="118" customWidth="1"/>
    <col min="12607" max="12607" width="5.875" style="118" customWidth="1"/>
    <col min="12608" max="12608" width="1.25" style="118" customWidth="1"/>
    <col min="12609" max="12609" width="4.625" style="118" customWidth="1"/>
    <col min="12610" max="12610" width="4.75" style="118" customWidth="1"/>
    <col min="12611" max="12611" width="1.375" style="118" customWidth="1"/>
    <col min="12612" max="12612" width="4.75" style="118" customWidth="1"/>
    <col min="12613" max="12613" width="5.875" style="118" customWidth="1"/>
    <col min="12614" max="12614" width="1.125" style="118" customWidth="1"/>
    <col min="12615" max="12615" width="4.75" style="118" customWidth="1"/>
    <col min="12616" max="12616" width="9.625" style="118" customWidth="1"/>
    <col min="12617" max="12619" width="9" style="118"/>
    <col min="12620" max="12620" width="1.75" style="118" customWidth="1"/>
    <col min="12621" max="12621" width="5" style="118" customWidth="1"/>
    <col min="12622" max="12799" width="9" style="118"/>
    <col min="12800" max="12800" width="6.375" style="118" customWidth="1"/>
    <col min="12801" max="12801" width="31.25" style="118" customWidth="1"/>
    <col min="12802" max="12802" width="5.375" style="118" customWidth="1"/>
    <col min="12803" max="12803" width="1.5" style="118" customWidth="1"/>
    <col min="12804" max="12804" width="4.625" style="118" customWidth="1"/>
    <col min="12805" max="12805" width="1.375" style="118" customWidth="1"/>
    <col min="12806" max="12806" width="5.625" style="118" customWidth="1"/>
    <col min="12807" max="12807" width="5.375" style="118" customWidth="1"/>
    <col min="12808" max="12808" width="2.375" style="118" customWidth="1"/>
    <col min="12809" max="12809" width="3.875" style="118" customWidth="1"/>
    <col min="12810" max="12810" width="2" style="118" customWidth="1"/>
    <col min="12811" max="12811" width="6" style="118" customWidth="1"/>
    <col min="12812" max="12812" width="5.5" style="118" customWidth="1"/>
    <col min="12813" max="12813" width="2" style="118" customWidth="1"/>
    <col min="12814" max="12814" width="3.375" style="118" customWidth="1"/>
    <col min="12815" max="12815" width="2.25" style="118" customWidth="1"/>
    <col min="12816" max="12816" width="5.5" style="118" customWidth="1"/>
    <col min="12817" max="12817" width="6.125" style="118" customWidth="1"/>
    <col min="12818" max="12818" width="1.5" style="118" customWidth="1"/>
    <col min="12819" max="12819" width="7.25" style="118" customWidth="1"/>
    <col min="12820" max="12820" width="1.375" style="118" customWidth="1"/>
    <col min="12821" max="12821" width="5.75" style="118" customWidth="1"/>
    <col min="12822" max="12822" width="5.625" style="118" customWidth="1"/>
    <col min="12823" max="12823" width="1.375" style="118" customWidth="1"/>
    <col min="12824" max="12824" width="7" style="118" customWidth="1"/>
    <col min="12825" max="12825" width="1.75" style="118" customWidth="1"/>
    <col min="12826" max="12826" width="5.625" style="118" customWidth="1"/>
    <col min="12827" max="12827" width="5" style="118" customWidth="1"/>
    <col min="12828" max="12828" width="1.875" style="118" customWidth="1"/>
    <col min="12829" max="12829" width="4.875" style="118" customWidth="1"/>
    <col min="12830" max="12830" width="7.875" style="118" customWidth="1"/>
    <col min="12831" max="12831" width="2.5" style="118" customWidth="1"/>
    <col min="12832" max="12832" width="5.125" style="118" customWidth="1"/>
    <col min="12833" max="12833" width="6.375" style="118" customWidth="1"/>
    <col min="12834" max="12834" width="1.375" style="118" customWidth="1"/>
    <col min="12835" max="12835" width="5" style="118" customWidth="1"/>
    <col min="12836" max="12836" width="4.625" style="118" customWidth="1"/>
    <col min="12837" max="12837" width="2.125" style="118" customWidth="1"/>
    <col min="12838" max="12838" width="4.75" style="118" customWidth="1"/>
    <col min="12839" max="12839" width="7" style="118" customWidth="1"/>
    <col min="12840" max="12840" width="1.25" style="118" customWidth="1"/>
    <col min="12841" max="12841" width="4.875" style="118" customWidth="1"/>
    <col min="12842" max="12842" width="3.625" style="118" customWidth="1"/>
    <col min="12843" max="12843" width="3.25" style="118" customWidth="1"/>
    <col min="12844" max="12844" width="2.625" style="118" customWidth="1"/>
    <col min="12845" max="12845" width="2.875" style="118" customWidth="1"/>
    <col min="12846" max="12846" width="3" style="118" customWidth="1"/>
    <col min="12847" max="12847" width="2.875" style="118" customWidth="1"/>
    <col min="12848" max="12848" width="4.25" style="118" customWidth="1"/>
    <col min="12849" max="12849" width="2.5" style="118" customWidth="1"/>
    <col min="12850" max="12850" width="2.875" style="118" customWidth="1"/>
    <col min="12851" max="12851" width="7" style="118" customWidth="1"/>
    <col min="12852" max="12852" width="1.625" style="118" customWidth="1"/>
    <col min="12853" max="12853" width="6" style="118" customWidth="1"/>
    <col min="12854" max="12854" width="7.125" style="118" customWidth="1"/>
    <col min="12855" max="12855" width="1.625" style="118" customWidth="1"/>
    <col min="12856" max="12856" width="5.625" style="118" customWidth="1"/>
    <col min="12857" max="12857" width="3.75" style="118" customWidth="1"/>
    <col min="12858" max="12858" width="2" style="118" customWidth="1"/>
    <col min="12859" max="12859" width="3.875" style="118" customWidth="1"/>
    <col min="12860" max="12860" width="4.875" style="118" customWidth="1"/>
    <col min="12861" max="12861" width="1.625" style="118" customWidth="1"/>
    <col min="12862" max="12862" width="4.75" style="118" customWidth="1"/>
    <col min="12863" max="12863" width="5.875" style="118" customWidth="1"/>
    <col min="12864" max="12864" width="1.25" style="118" customWidth="1"/>
    <col min="12865" max="12865" width="4.625" style="118" customWidth="1"/>
    <col min="12866" max="12866" width="4.75" style="118" customWidth="1"/>
    <col min="12867" max="12867" width="1.375" style="118" customWidth="1"/>
    <col min="12868" max="12868" width="4.75" style="118" customWidth="1"/>
    <col min="12869" max="12869" width="5.875" style="118" customWidth="1"/>
    <col min="12870" max="12870" width="1.125" style="118" customWidth="1"/>
    <col min="12871" max="12871" width="4.75" style="118" customWidth="1"/>
    <col min="12872" max="12872" width="9.625" style="118" customWidth="1"/>
    <col min="12873" max="12875" width="9" style="118"/>
    <col min="12876" max="12876" width="1.75" style="118" customWidth="1"/>
    <col min="12877" max="12877" width="5" style="118" customWidth="1"/>
    <col min="12878" max="13055" width="9" style="118"/>
    <col min="13056" max="13056" width="6.375" style="118" customWidth="1"/>
    <col min="13057" max="13057" width="31.25" style="118" customWidth="1"/>
    <col min="13058" max="13058" width="5.375" style="118" customWidth="1"/>
    <col min="13059" max="13059" width="1.5" style="118" customWidth="1"/>
    <col min="13060" max="13060" width="4.625" style="118" customWidth="1"/>
    <col min="13061" max="13061" width="1.375" style="118" customWidth="1"/>
    <col min="13062" max="13062" width="5.625" style="118" customWidth="1"/>
    <col min="13063" max="13063" width="5.375" style="118" customWidth="1"/>
    <col min="13064" max="13064" width="2.375" style="118" customWidth="1"/>
    <col min="13065" max="13065" width="3.875" style="118" customWidth="1"/>
    <col min="13066" max="13066" width="2" style="118" customWidth="1"/>
    <col min="13067" max="13067" width="6" style="118" customWidth="1"/>
    <col min="13068" max="13068" width="5.5" style="118" customWidth="1"/>
    <col min="13069" max="13069" width="2" style="118" customWidth="1"/>
    <col min="13070" max="13070" width="3.375" style="118" customWidth="1"/>
    <col min="13071" max="13071" width="2.25" style="118" customWidth="1"/>
    <col min="13072" max="13072" width="5.5" style="118" customWidth="1"/>
    <col min="13073" max="13073" width="6.125" style="118" customWidth="1"/>
    <col min="13074" max="13074" width="1.5" style="118" customWidth="1"/>
    <col min="13075" max="13075" width="7.25" style="118" customWidth="1"/>
    <col min="13076" max="13076" width="1.375" style="118" customWidth="1"/>
    <col min="13077" max="13077" width="5.75" style="118" customWidth="1"/>
    <col min="13078" max="13078" width="5.625" style="118" customWidth="1"/>
    <col min="13079" max="13079" width="1.375" style="118" customWidth="1"/>
    <col min="13080" max="13080" width="7" style="118" customWidth="1"/>
    <col min="13081" max="13081" width="1.75" style="118" customWidth="1"/>
    <col min="13082" max="13082" width="5.625" style="118" customWidth="1"/>
    <col min="13083" max="13083" width="5" style="118" customWidth="1"/>
    <col min="13084" max="13084" width="1.875" style="118" customWidth="1"/>
    <col min="13085" max="13085" width="4.875" style="118" customWidth="1"/>
    <col min="13086" max="13086" width="7.875" style="118" customWidth="1"/>
    <col min="13087" max="13087" width="2.5" style="118" customWidth="1"/>
    <col min="13088" max="13088" width="5.125" style="118" customWidth="1"/>
    <col min="13089" max="13089" width="6.375" style="118" customWidth="1"/>
    <col min="13090" max="13090" width="1.375" style="118" customWidth="1"/>
    <col min="13091" max="13091" width="5" style="118" customWidth="1"/>
    <col min="13092" max="13092" width="4.625" style="118" customWidth="1"/>
    <col min="13093" max="13093" width="2.125" style="118" customWidth="1"/>
    <col min="13094" max="13094" width="4.75" style="118" customWidth="1"/>
    <col min="13095" max="13095" width="7" style="118" customWidth="1"/>
    <col min="13096" max="13096" width="1.25" style="118" customWidth="1"/>
    <col min="13097" max="13097" width="4.875" style="118" customWidth="1"/>
    <col min="13098" max="13098" width="3.625" style="118" customWidth="1"/>
    <col min="13099" max="13099" width="3.25" style="118" customWidth="1"/>
    <col min="13100" max="13100" width="2.625" style="118" customWidth="1"/>
    <col min="13101" max="13101" width="2.875" style="118" customWidth="1"/>
    <col min="13102" max="13102" width="3" style="118" customWidth="1"/>
    <col min="13103" max="13103" width="2.875" style="118" customWidth="1"/>
    <col min="13104" max="13104" width="4.25" style="118" customWidth="1"/>
    <col min="13105" max="13105" width="2.5" style="118" customWidth="1"/>
    <col min="13106" max="13106" width="2.875" style="118" customWidth="1"/>
    <col min="13107" max="13107" width="7" style="118" customWidth="1"/>
    <col min="13108" max="13108" width="1.625" style="118" customWidth="1"/>
    <col min="13109" max="13109" width="6" style="118" customWidth="1"/>
    <col min="13110" max="13110" width="7.125" style="118" customWidth="1"/>
    <col min="13111" max="13111" width="1.625" style="118" customWidth="1"/>
    <col min="13112" max="13112" width="5.625" style="118" customWidth="1"/>
    <col min="13113" max="13113" width="3.75" style="118" customWidth="1"/>
    <col min="13114" max="13114" width="2" style="118" customWidth="1"/>
    <col min="13115" max="13115" width="3.875" style="118" customWidth="1"/>
    <col min="13116" max="13116" width="4.875" style="118" customWidth="1"/>
    <col min="13117" max="13117" width="1.625" style="118" customWidth="1"/>
    <col min="13118" max="13118" width="4.75" style="118" customWidth="1"/>
    <col min="13119" max="13119" width="5.875" style="118" customWidth="1"/>
    <col min="13120" max="13120" width="1.25" style="118" customWidth="1"/>
    <col min="13121" max="13121" width="4.625" style="118" customWidth="1"/>
    <col min="13122" max="13122" width="4.75" style="118" customWidth="1"/>
    <col min="13123" max="13123" width="1.375" style="118" customWidth="1"/>
    <col min="13124" max="13124" width="4.75" style="118" customWidth="1"/>
    <col min="13125" max="13125" width="5.875" style="118" customWidth="1"/>
    <col min="13126" max="13126" width="1.125" style="118" customWidth="1"/>
    <col min="13127" max="13127" width="4.75" style="118" customWidth="1"/>
    <col min="13128" max="13128" width="9.625" style="118" customWidth="1"/>
    <col min="13129" max="13131" width="9" style="118"/>
    <col min="13132" max="13132" width="1.75" style="118" customWidth="1"/>
    <col min="13133" max="13133" width="5" style="118" customWidth="1"/>
    <col min="13134" max="13311" width="9" style="118"/>
    <col min="13312" max="13312" width="6.375" style="118" customWidth="1"/>
    <col min="13313" max="13313" width="31.25" style="118" customWidth="1"/>
    <col min="13314" max="13314" width="5.375" style="118" customWidth="1"/>
    <col min="13315" max="13315" width="1.5" style="118" customWidth="1"/>
    <col min="13316" max="13316" width="4.625" style="118" customWidth="1"/>
    <col min="13317" max="13317" width="1.375" style="118" customWidth="1"/>
    <col min="13318" max="13318" width="5.625" style="118" customWidth="1"/>
    <col min="13319" max="13319" width="5.375" style="118" customWidth="1"/>
    <col min="13320" max="13320" width="2.375" style="118" customWidth="1"/>
    <col min="13321" max="13321" width="3.875" style="118" customWidth="1"/>
    <col min="13322" max="13322" width="2" style="118" customWidth="1"/>
    <col min="13323" max="13323" width="6" style="118" customWidth="1"/>
    <col min="13324" max="13324" width="5.5" style="118" customWidth="1"/>
    <col min="13325" max="13325" width="2" style="118" customWidth="1"/>
    <col min="13326" max="13326" width="3.375" style="118" customWidth="1"/>
    <col min="13327" max="13327" width="2.25" style="118" customWidth="1"/>
    <col min="13328" max="13328" width="5.5" style="118" customWidth="1"/>
    <col min="13329" max="13329" width="6.125" style="118" customWidth="1"/>
    <col min="13330" max="13330" width="1.5" style="118" customWidth="1"/>
    <col min="13331" max="13331" width="7.25" style="118" customWidth="1"/>
    <col min="13332" max="13332" width="1.375" style="118" customWidth="1"/>
    <col min="13333" max="13333" width="5.75" style="118" customWidth="1"/>
    <col min="13334" max="13334" width="5.625" style="118" customWidth="1"/>
    <col min="13335" max="13335" width="1.375" style="118" customWidth="1"/>
    <col min="13336" max="13336" width="7" style="118" customWidth="1"/>
    <col min="13337" max="13337" width="1.75" style="118" customWidth="1"/>
    <col min="13338" max="13338" width="5.625" style="118" customWidth="1"/>
    <col min="13339" max="13339" width="5" style="118" customWidth="1"/>
    <col min="13340" max="13340" width="1.875" style="118" customWidth="1"/>
    <col min="13341" max="13341" width="4.875" style="118" customWidth="1"/>
    <col min="13342" max="13342" width="7.875" style="118" customWidth="1"/>
    <col min="13343" max="13343" width="2.5" style="118" customWidth="1"/>
    <col min="13344" max="13344" width="5.125" style="118" customWidth="1"/>
    <col min="13345" max="13345" width="6.375" style="118" customWidth="1"/>
    <col min="13346" max="13346" width="1.375" style="118" customWidth="1"/>
    <col min="13347" max="13347" width="5" style="118" customWidth="1"/>
    <col min="13348" max="13348" width="4.625" style="118" customWidth="1"/>
    <col min="13349" max="13349" width="2.125" style="118" customWidth="1"/>
    <col min="13350" max="13350" width="4.75" style="118" customWidth="1"/>
    <col min="13351" max="13351" width="7" style="118" customWidth="1"/>
    <col min="13352" max="13352" width="1.25" style="118" customWidth="1"/>
    <col min="13353" max="13353" width="4.875" style="118" customWidth="1"/>
    <col min="13354" max="13354" width="3.625" style="118" customWidth="1"/>
    <col min="13355" max="13355" width="3.25" style="118" customWidth="1"/>
    <col min="13356" max="13356" width="2.625" style="118" customWidth="1"/>
    <col min="13357" max="13357" width="2.875" style="118" customWidth="1"/>
    <col min="13358" max="13358" width="3" style="118" customWidth="1"/>
    <col min="13359" max="13359" width="2.875" style="118" customWidth="1"/>
    <col min="13360" max="13360" width="4.25" style="118" customWidth="1"/>
    <col min="13361" max="13361" width="2.5" style="118" customWidth="1"/>
    <col min="13362" max="13362" width="2.875" style="118" customWidth="1"/>
    <col min="13363" max="13363" width="7" style="118" customWidth="1"/>
    <col min="13364" max="13364" width="1.625" style="118" customWidth="1"/>
    <col min="13365" max="13365" width="6" style="118" customWidth="1"/>
    <col min="13366" max="13366" width="7.125" style="118" customWidth="1"/>
    <col min="13367" max="13367" width="1.625" style="118" customWidth="1"/>
    <col min="13368" max="13368" width="5.625" style="118" customWidth="1"/>
    <col min="13369" max="13369" width="3.75" style="118" customWidth="1"/>
    <col min="13370" max="13370" width="2" style="118" customWidth="1"/>
    <col min="13371" max="13371" width="3.875" style="118" customWidth="1"/>
    <col min="13372" max="13372" width="4.875" style="118" customWidth="1"/>
    <col min="13373" max="13373" width="1.625" style="118" customWidth="1"/>
    <col min="13374" max="13374" width="4.75" style="118" customWidth="1"/>
    <col min="13375" max="13375" width="5.875" style="118" customWidth="1"/>
    <col min="13376" max="13376" width="1.25" style="118" customWidth="1"/>
    <col min="13377" max="13377" width="4.625" style="118" customWidth="1"/>
    <col min="13378" max="13378" width="4.75" style="118" customWidth="1"/>
    <col min="13379" max="13379" width="1.375" style="118" customWidth="1"/>
    <col min="13380" max="13380" width="4.75" style="118" customWidth="1"/>
    <col min="13381" max="13381" width="5.875" style="118" customWidth="1"/>
    <col min="13382" max="13382" width="1.125" style="118" customWidth="1"/>
    <col min="13383" max="13383" width="4.75" style="118" customWidth="1"/>
    <col min="13384" max="13384" width="9.625" style="118" customWidth="1"/>
    <col min="13385" max="13387" width="9" style="118"/>
    <col min="13388" max="13388" width="1.75" style="118" customWidth="1"/>
    <col min="13389" max="13389" width="5" style="118" customWidth="1"/>
    <col min="13390" max="13567" width="9" style="118"/>
    <col min="13568" max="13568" width="6.375" style="118" customWidth="1"/>
    <col min="13569" max="13569" width="31.25" style="118" customWidth="1"/>
    <col min="13570" max="13570" width="5.375" style="118" customWidth="1"/>
    <col min="13571" max="13571" width="1.5" style="118" customWidth="1"/>
    <col min="13572" max="13572" width="4.625" style="118" customWidth="1"/>
    <col min="13573" max="13573" width="1.375" style="118" customWidth="1"/>
    <col min="13574" max="13574" width="5.625" style="118" customWidth="1"/>
    <col min="13575" max="13575" width="5.375" style="118" customWidth="1"/>
    <col min="13576" max="13576" width="2.375" style="118" customWidth="1"/>
    <col min="13577" max="13577" width="3.875" style="118" customWidth="1"/>
    <col min="13578" max="13578" width="2" style="118" customWidth="1"/>
    <col min="13579" max="13579" width="6" style="118" customWidth="1"/>
    <col min="13580" max="13580" width="5.5" style="118" customWidth="1"/>
    <col min="13581" max="13581" width="2" style="118" customWidth="1"/>
    <col min="13582" max="13582" width="3.375" style="118" customWidth="1"/>
    <col min="13583" max="13583" width="2.25" style="118" customWidth="1"/>
    <col min="13584" max="13584" width="5.5" style="118" customWidth="1"/>
    <col min="13585" max="13585" width="6.125" style="118" customWidth="1"/>
    <col min="13586" max="13586" width="1.5" style="118" customWidth="1"/>
    <col min="13587" max="13587" width="7.25" style="118" customWidth="1"/>
    <col min="13588" max="13588" width="1.375" style="118" customWidth="1"/>
    <col min="13589" max="13589" width="5.75" style="118" customWidth="1"/>
    <col min="13590" max="13590" width="5.625" style="118" customWidth="1"/>
    <col min="13591" max="13591" width="1.375" style="118" customWidth="1"/>
    <col min="13592" max="13592" width="7" style="118" customWidth="1"/>
    <col min="13593" max="13593" width="1.75" style="118" customWidth="1"/>
    <col min="13594" max="13594" width="5.625" style="118" customWidth="1"/>
    <col min="13595" max="13595" width="5" style="118" customWidth="1"/>
    <col min="13596" max="13596" width="1.875" style="118" customWidth="1"/>
    <col min="13597" max="13597" width="4.875" style="118" customWidth="1"/>
    <col min="13598" max="13598" width="7.875" style="118" customWidth="1"/>
    <col min="13599" max="13599" width="2.5" style="118" customWidth="1"/>
    <col min="13600" max="13600" width="5.125" style="118" customWidth="1"/>
    <col min="13601" max="13601" width="6.375" style="118" customWidth="1"/>
    <col min="13602" max="13602" width="1.375" style="118" customWidth="1"/>
    <col min="13603" max="13603" width="5" style="118" customWidth="1"/>
    <col min="13604" max="13604" width="4.625" style="118" customWidth="1"/>
    <col min="13605" max="13605" width="2.125" style="118" customWidth="1"/>
    <col min="13606" max="13606" width="4.75" style="118" customWidth="1"/>
    <col min="13607" max="13607" width="7" style="118" customWidth="1"/>
    <col min="13608" max="13608" width="1.25" style="118" customWidth="1"/>
    <col min="13609" max="13609" width="4.875" style="118" customWidth="1"/>
    <col min="13610" max="13610" width="3.625" style="118" customWidth="1"/>
    <col min="13611" max="13611" width="3.25" style="118" customWidth="1"/>
    <col min="13612" max="13612" width="2.625" style="118" customWidth="1"/>
    <col min="13613" max="13613" width="2.875" style="118" customWidth="1"/>
    <col min="13614" max="13614" width="3" style="118" customWidth="1"/>
    <col min="13615" max="13615" width="2.875" style="118" customWidth="1"/>
    <col min="13616" max="13616" width="4.25" style="118" customWidth="1"/>
    <col min="13617" max="13617" width="2.5" style="118" customWidth="1"/>
    <col min="13618" max="13618" width="2.875" style="118" customWidth="1"/>
    <col min="13619" max="13619" width="7" style="118" customWidth="1"/>
    <col min="13620" max="13620" width="1.625" style="118" customWidth="1"/>
    <col min="13621" max="13621" width="6" style="118" customWidth="1"/>
    <col min="13622" max="13622" width="7.125" style="118" customWidth="1"/>
    <col min="13623" max="13623" width="1.625" style="118" customWidth="1"/>
    <col min="13624" max="13624" width="5.625" style="118" customWidth="1"/>
    <col min="13625" max="13625" width="3.75" style="118" customWidth="1"/>
    <col min="13626" max="13626" width="2" style="118" customWidth="1"/>
    <col min="13627" max="13627" width="3.875" style="118" customWidth="1"/>
    <col min="13628" max="13628" width="4.875" style="118" customWidth="1"/>
    <col min="13629" max="13629" width="1.625" style="118" customWidth="1"/>
    <col min="13630" max="13630" width="4.75" style="118" customWidth="1"/>
    <col min="13631" max="13631" width="5.875" style="118" customWidth="1"/>
    <col min="13632" max="13632" width="1.25" style="118" customWidth="1"/>
    <col min="13633" max="13633" width="4.625" style="118" customWidth="1"/>
    <col min="13634" max="13634" width="4.75" style="118" customWidth="1"/>
    <col min="13635" max="13635" width="1.375" style="118" customWidth="1"/>
    <col min="13636" max="13636" width="4.75" style="118" customWidth="1"/>
    <col min="13637" max="13637" width="5.875" style="118" customWidth="1"/>
    <col min="13638" max="13638" width="1.125" style="118" customWidth="1"/>
    <col min="13639" max="13639" width="4.75" style="118" customWidth="1"/>
    <col min="13640" max="13640" width="9.625" style="118" customWidth="1"/>
    <col min="13641" max="13643" width="9" style="118"/>
    <col min="13644" max="13644" width="1.75" style="118" customWidth="1"/>
    <col min="13645" max="13645" width="5" style="118" customWidth="1"/>
    <col min="13646" max="13823" width="9" style="118"/>
    <col min="13824" max="13824" width="6.375" style="118" customWidth="1"/>
    <col min="13825" max="13825" width="31.25" style="118" customWidth="1"/>
    <col min="13826" max="13826" width="5.375" style="118" customWidth="1"/>
    <col min="13827" max="13827" width="1.5" style="118" customWidth="1"/>
    <col min="13828" max="13828" width="4.625" style="118" customWidth="1"/>
    <col min="13829" max="13829" width="1.375" style="118" customWidth="1"/>
    <col min="13830" max="13830" width="5.625" style="118" customWidth="1"/>
    <col min="13831" max="13831" width="5.375" style="118" customWidth="1"/>
    <col min="13832" max="13832" width="2.375" style="118" customWidth="1"/>
    <col min="13833" max="13833" width="3.875" style="118" customWidth="1"/>
    <col min="13834" max="13834" width="2" style="118" customWidth="1"/>
    <col min="13835" max="13835" width="6" style="118" customWidth="1"/>
    <col min="13836" max="13836" width="5.5" style="118" customWidth="1"/>
    <col min="13837" max="13837" width="2" style="118" customWidth="1"/>
    <col min="13838" max="13838" width="3.375" style="118" customWidth="1"/>
    <col min="13839" max="13839" width="2.25" style="118" customWidth="1"/>
    <col min="13840" max="13840" width="5.5" style="118" customWidth="1"/>
    <col min="13841" max="13841" width="6.125" style="118" customWidth="1"/>
    <col min="13842" max="13842" width="1.5" style="118" customWidth="1"/>
    <col min="13843" max="13843" width="7.25" style="118" customWidth="1"/>
    <col min="13844" max="13844" width="1.375" style="118" customWidth="1"/>
    <col min="13845" max="13845" width="5.75" style="118" customWidth="1"/>
    <col min="13846" max="13846" width="5.625" style="118" customWidth="1"/>
    <col min="13847" max="13847" width="1.375" style="118" customWidth="1"/>
    <col min="13848" max="13848" width="7" style="118" customWidth="1"/>
    <col min="13849" max="13849" width="1.75" style="118" customWidth="1"/>
    <col min="13850" max="13850" width="5.625" style="118" customWidth="1"/>
    <col min="13851" max="13851" width="5" style="118" customWidth="1"/>
    <col min="13852" max="13852" width="1.875" style="118" customWidth="1"/>
    <col min="13853" max="13853" width="4.875" style="118" customWidth="1"/>
    <col min="13854" max="13854" width="7.875" style="118" customWidth="1"/>
    <col min="13855" max="13855" width="2.5" style="118" customWidth="1"/>
    <col min="13856" max="13856" width="5.125" style="118" customWidth="1"/>
    <col min="13857" max="13857" width="6.375" style="118" customWidth="1"/>
    <col min="13858" max="13858" width="1.375" style="118" customWidth="1"/>
    <col min="13859" max="13859" width="5" style="118" customWidth="1"/>
    <col min="13860" max="13860" width="4.625" style="118" customWidth="1"/>
    <col min="13861" max="13861" width="2.125" style="118" customWidth="1"/>
    <col min="13862" max="13862" width="4.75" style="118" customWidth="1"/>
    <col min="13863" max="13863" width="7" style="118" customWidth="1"/>
    <col min="13864" max="13864" width="1.25" style="118" customWidth="1"/>
    <col min="13865" max="13865" width="4.875" style="118" customWidth="1"/>
    <col min="13866" max="13866" width="3.625" style="118" customWidth="1"/>
    <col min="13867" max="13867" width="3.25" style="118" customWidth="1"/>
    <col min="13868" max="13868" width="2.625" style="118" customWidth="1"/>
    <col min="13869" max="13869" width="2.875" style="118" customWidth="1"/>
    <col min="13870" max="13870" width="3" style="118" customWidth="1"/>
    <col min="13871" max="13871" width="2.875" style="118" customWidth="1"/>
    <col min="13872" max="13872" width="4.25" style="118" customWidth="1"/>
    <col min="13873" max="13873" width="2.5" style="118" customWidth="1"/>
    <col min="13874" max="13874" width="2.875" style="118" customWidth="1"/>
    <col min="13875" max="13875" width="7" style="118" customWidth="1"/>
    <col min="13876" max="13876" width="1.625" style="118" customWidth="1"/>
    <col min="13877" max="13877" width="6" style="118" customWidth="1"/>
    <col min="13878" max="13878" width="7.125" style="118" customWidth="1"/>
    <col min="13879" max="13879" width="1.625" style="118" customWidth="1"/>
    <col min="13880" max="13880" width="5.625" style="118" customWidth="1"/>
    <col min="13881" max="13881" width="3.75" style="118" customWidth="1"/>
    <col min="13882" max="13882" width="2" style="118" customWidth="1"/>
    <col min="13883" max="13883" width="3.875" style="118" customWidth="1"/>
    <col min="13884" max="13884" width="4.875" style="118" customWidth="1"/>
    <col min="13885" max="13885" width="1.625" style="118" customWidth="1"/>
    <col min="13886" max="13886" width="4.75" style="118" customWidth="1"/>
    <col min="13887" max="13887" width="5.875" style="118" customWidth="1"/>
    <col min="13888" max="13888" width="1.25" style="118" customWidth="1"/>
    <col min="13889" max="13889" width="4.625" style="118" customWidth="1"/>
    <col min="13890" max="13890" width="4.75" style="118" customWidth="1"/>
    <col min="13891" max="13891" width="1.375" style="118" customWidth="1"/>
    <col min="13892" max="13892" width="4.75" style="118" customWidth="1"/>
    <col min="13893" max="13893" width="5.875" style="118" customWidth="1"/>
    <col min="13894" max="13894" width="1.125" style="118" customWidth="1"/>
    <col min="13895" max="13895" width="4.75" style="118" customWidth="1"/>
    <col min="13896" max="13896" width="9.625" style="118" customWidth="1"/>
    <col min="13897" max="13899" width="9" style="118"/>
    <col min="13900" max="13900" width="1.75" style="118" customWidth="1"/>
    <col min="13901" max="13901" width="5" style="118" customWidth="1"/>
    <col min="13902" max="14079" width="9" style="118"/>
    <col min="14080" max="14080" width="6.375" style="118" customWidth="1"/>
    <col min="14081" max="14081" width="31.25" style="118" customWidth="1"/>
    <col min="14082" max="14082" width="5.375" style="118" customWidth="1"/>
    <col min="14083" max="14083" width="1.5" style="118" customWidth="1"/>
    <col min="14084" max="14084" width="4.625" style="118" customWidth="1"/>
    <col min="14085" max="14085" width="1.375" style="118" customWidth="1"/>
    <col min="14086" max="14086" width="5.625" style="118" customWidth="1"/>
    <col min="14087" max="14087" width="5.375" style="118" customWidth="1"/>
    <col min="14088" max="14088" width="2.375" style="118" customWidth="1"/>
    <col min="14089" max="14089" width="3.875" style="118" customWidth="1"/>
    <col min="14090" max="14090" width="2" style="118" customWidth="1"/>
    <col min="14091" max="14091" width="6" style="118" customWidth="1"/>
    <col min="14092" max="14092" width="5.5" style="118" customWidth="1"/>
    <col min="14093" max="14093" width="2" style="118" customWidth="1"/>
    <col min="14094" max="14094" width="3.375" style="118" customWidth="1"/>
    <col min="14095" max="14095" width="2.25" style="118" customWidth="1"/>
    <col min="14096" max="14096" width="5.5" style="118" customWidth="1"/>
    <col min="14097" max="14097" width="6.125" style="118" customWidth="1"/>
    <col min="14098" max="14098" width="1.5" style="118" customWidth="1"/>
    <col min="14099" max="14099" width="7.25" style="118" customWidth="1"/>
    <col min="14100" max="14100" width="1.375" style="118" customWidth="1"/>
    <col min="14101" max="14101" width="5.75" style="118" customWidth="1"/>
    <col min="14102" max="14102" width="5.625" style="118" customWidth="1"/>
    <col min="14103" max="14103" width="1.375" style="118" customWidth="1"/>
    <col min="14104" max="14104" width="7" style="118" customWidth="1"/>
    <col min="14105" max="14105" width="1.75" style="118" customWidth="1"/>
    <col min="14106" max="14106" width="5.625" style="118" customWidth="1"/>
    <col min="14107" max="14107" width="5" style="118" customWidth="1"/>
    <col min="14108" max="14108" width="1.875" style="118" customWidth="1"/>
    <col min="14109" max="14109" width="4.875" style="118" customWidth="1"/>
    <col min="14110" max="14110" width="7.875" style="118" customWidth="1"/>
    <col min="14111" max="14111" width="2.5" style="118" customWidth="1"/>
    <col min="14112" max="14112" width="5.125" style="118" customWidth="1"/>
    <col min="14113" max="14113" width="6.375" style="118" customWidth="1"/>
    <col min="14114" max="14114" width="1.375" style="118" customWidth="1"/>
    <col min="14115" max="14115" width="5" style="118" customWidth="1"/>
    <col min="14116" max="14116" width="4.625" style="118" customWidth="1"/>
    <col min="14117" max="14117" width="2.125" style="118" customWidth="1"/>
    <col min="14118" max="14118" width="4.75" style="118" customWidth="1"/>
    <col min="14119" max="14119" width="7" style="118" customWidth="1"/>
    <col min="14120" max="14120" width="1.25" style="118" customWidth="1"/>
    <col min="14121" max="14121" width="4.875" style="118" customWidth="1"/>
    <col min="14122" max="14122" width="3.625" style="118" customWidth="1"/>
    <col min="14123" max="14123" width="3.25" style="118" customWidth="1"/>
    <col min="14124" max="14124" width="2.625" style="118" customWidth="1"/>
    <col min="14125" max="14125" width="2.875" style="118" customWidth="1"/>
    <col min="14126" max="14126" width="3" style="118" customWidth="1"/>
    <col min="14127" max="14127" width="2.875" style="118" customWidth="1"/>
    <col min="14128" max="14128" width="4.25" style="118" customWidth="1"/>
    <col min="14129" max="14129" width="2.5" style="118" customWidth="1"/>
    <col min="14130" max="14130" width="2.875" style="118" customWidth="1"/>
    <col min="14131" max="14131" width="7" style="118" customWidth="1"/>
    <col min="14132" max="14132" width="1.625" style="118" customWidth="1"/>
    <col min="14133" max="14133" width="6" style="118" customWidth="1"/>
    <col min="14134" max="14134" width="7.125" style="118" customWidth="1"/>
    <col min="14135" max="14135" width="1.625" style="118" customWidth="1"/>
    <col min="14136" max="14136" width="5.625" style="118" customWidth="1"/>
    <col min="14137" max="14137" width="3.75" style="118" customWidth="1"/>
    <col min="14138" max="14138" width="2" style="118" customWidth="1"/>
    <col min="14139" max="14139" width="3.875" style="118" customWidth="1"/>
    <col min="14140" max="14140" width="4.875" style="118" customWidth="1"/>
    <col min="14141" max="14141" width="1.625" style="118" customWidth="1"/>
    <col min="14142" max="14142" width="4.75" style="118" customWidth="1"/>
    <col min="14143" max="14143" width="5.875" style="118" customWidth="1"/>
    <col min="14144" max="14144" width="1.25" style="118" customWidth="1"/>
    <col min="14145" max="14145" width="4.625" style="118" customWidth="1"/>
    <col min="14146" max="14146" width="4.75" style="118" customWidth="1"/>
    <col min="14147" max="14147" width="1.375" style="118" customWidth="1"/>
    <col min="14148" max="14148" width="4.75" style="118" customWidth="1"/>
    <col min="14149" max="14149" width="5.875" style="118" customWidth="1"/>
    <col min="14150" max="14150" width="1.125" style="118" customWidth="1"/>
    <col min="14151" max="14151" width="4.75" style="118" customWidth="1"/>
    <col min="14152" max="14152" width="9.625" style="118" customWidth="1"/>
    <col min="14153" max="14155" width="9" style="118"/>
    <col min="14156" max="14156" width="1.75" style="118" customWidth="1"/>
    <col min="14157" max="14157" width="5" style="118" customWidth="1"/>
    <col min="14158" max="14335" width="9" style="118"/>
    <col min="14336" max="14336" width="6.375" style="118" customWidth="1"/>
    <col min="14337" max="14337" width="31.25" style="118" customWidth="1"/>
    <col min="14338" max="14338" width="5.375" style="118" customWidth="1"/>
    <col min="14339" max="14339" width="1.5" style="118" customWidth="1"/>
    <col min="14340" max="14340" width="4.625" style="118" customWidth="1"/>
    <col min="14341" max="14341" width="1.375" style="118" customWidth="1"/>
    <col min="14342" max="14342" width="5.625" style="118" customWidth="1"/>
    <col min="14343" max="14343" width="5.375" style="118" customWidth="1"/>
    <col min="14344" max="14344" width="2.375" style="118" customWidth="1"/>
    <col min="14345" max="14345" width="3.875" style="118" customWidth="1"/>
    <col min="14346" max="14346" width="2" style="118" customWidth="1"/>
    <col min="14347" max="14347" width="6" style="118" customWidth="1"/>
    <col min="14348" max="14348" width="5.5" style="118" customWidth="1"/>
    <col min="14349" max="14349" width="2" style="118" customWidth="1"/>
    <col min="14350" max="14350" width="3.375" style="118" customWidth="1"/>
    <col min="14351" max="14351" width="2.25" style="118" customWidth="1"/>
    <col min="14352" max="14352" width="5.5" style="118" customWidth="1"/>
    <col min="14353" max="14353" width="6.125" style="118" customWidth="1"/>
    <col min="14354" max="14354" width="1.5" style="118" customWidth="1"/>
    <col min="14355" max="14355" width="7.25" style="118" customWidth="1"/>
    <col min="14356" max="14356" width="1.375" style="118" customWidth="1"/>
    <col min="14357" max="14357" width="5.75" style="118" customWidth="1"/>
    <col min="14358" max="14358" width="5.625" style="118" customWidth="1"/>
    <col min="14359" max="14359" width="1.375" style="118" customWidth="1"/>
    <col min="14360" max="14360" width="7" style="118" customWidth="1"/>
    <col min="14361" max="14361" width="1.75" style="118" customWidth="1"/>
    <col min="14362" max="14362" width="5.625" style="118" customWidth="1"/>
    <col min="14363" max="14363" width="5" style="118" customWidth="1"/>
    <col min="14364" max="14364" width="1.875" style="118" customWidth="1"/>
    <col min="14365" max="14365" width="4.875" style="118" customWidth="1"/>
    <col min="14366" max="14366" width="7.875" style="118" customWidth="1"/>
    <col min="14367" max="14367" width="2.5" style="118" customWidth="1"/>
    <col min="14368" max="14368" width="5.125" style="118" customWidth="1"/>
    <col min="14369" max="14369" width="6.375" style="118" customWidth="1"/>
    <col min="14370" max="14370" width="1.375" style="118" customWidth="1"/>
    <col min="14371" max="14371" width="5" style="118" customWidth="1"/>
    <col min="14372" max="14372" width="4.625" style="118" customWidth="1"/>
    <col min="14373" max="14373" width="2.125" style="118" customWidth="1"/>
    <col min="14374" max="14374" width="4.75" style="118" customWidth="1"/>
    <col min="14375" max="14375" width="7" style="118" customWidth="1"/>
    <col min="14376" max="14376" width="1.25" style="118" customWidth="1"/>
    <col min="14377" max="14377" width="4.875" style="118" customWidth="1"/>
    <col min="14378" max="14378" width="3.625" style="118" customWidth="1"/>
    <col min="14379" max="14379" width="3.25" style="118" customWidth="1"/>
    <col min="14380" max="14380" width="2.625" style="118" customWidth="1"/>
    <col min="14381" max="14381" width="2.875" style="118" customWidth="1"/>
    <col min="14382" max="14382" width="3" style="118" customWidth="1"/>
    <col min="14383" max="14383" width="2.875" style="118" customWidth="1"/>
    <col min="14384" max="14384" width="4.25" style="118" customWidth="1"/>
    <col min="14385" max="14385" width="2.5" style="118" customWidth="1"/>
    <col min="14386" max="14386" width="2.875" style="118" customWidth="1"/>
    <col min="14387" max="14387" width="7" style="118" customWidth="1"/>
    <col min="14388" max="14388" width="1.625" style="118" customWidth="1"/>
    <col min="14389" max="14389" width="6" style="118" customWidth="1"/>
    <col min="14390" max="14390" width="7.125" style="118" customWidth="1"/>
    <col min="14391" max="14391" width="1.625" style="118" customWidth="1"/>
    <col min="14392" max="14392" width="5.625" style="118" customWidth="1"/>
    <col min="14393" max="14393" width="3.75" style="118" customWidth="1"/>
    <col min="14394" max="14394" width="2" style="118" customWidth="1"/>
    <col min="14395" max="14395" width="3.875" style="118" customWidth="1"/>
    <col min="14396" max="14396" width="4.875" style="118" customWidth="1"/>
    <col min="14397" max="14397" width="1.625" style="118" customWidth="1"/>
    <col min="14398" max="14398" width="4.75" style="118" customWidth="1"/>
    <col min="14399" max="14399" width="5.875" style="118" customWidth="1"/>
    <col min="14400" max="14400" width="1.25" style="118" customWidth="1"/>
    <col min="14401" max="14401" width="4.625" style="118" customWidth="1"/>
    <col min="14402" max="14402" width="4.75" style="118" customWidth="1"/>
    <col min="14403" max="14403" width="1.375" style="118" customWidth="1"/>
    <col min="14404" max="14404" width="4.75" style="118" customWidth="1"/>
    <col min="14405" max="14405" width="5.875" style="118" customWidth="1"/>
    <col min="14406" max="14406" width="1.125" style="118" customWidth="1"/>
    <col min="14407" max="14407" width="4.75" style="118" customWidth="1"/>
    <col min="14408" max="14408" width="9.625" style="118" customWidth="1"/>
    <col min="14409" max="14411" width="9" style="118"/>
    <col min="14412" max="14412" width="1.75" style="118" customWidth="1"/>
    <col min="14413" max="14413" width="5" style="118" customWidth="1"/>
    <col min="14414" max="14591" width="9" style="118"/>
    <col min="14592" max="14592" width="6.375" style="118" customWidth="1"/>
    <col min="14593" max="14593" width="31.25" style="118" customWidth="1"/>
    <col min="14594" max="14594" width="5.375" style="118" customWidth="1"/>
    <col min="14595" max="14595" width="1.5" style="118" customWidth="1"/>
    <col min="14596" max="14596" width="4.625" style="118" customWidth="1"/>
    <col min="14597" max="14597" width="1.375" style="118" customWidth="1"/>
    <col min="14598" max="14598" width="5.625" style="118" customWidth="1"/>
    <col min="14599" max="14599" width="5.375" style="118" customWidth="1"/>
    <col min="14600" max="14600" width="2.375" style="118" customWidth="1"/>
    <col min="14601" max="14601" width="3.875" style="118" customWidth="1"/>
    <col min="14602" max="14602" width="2" style="118" customWidth="1"/>
    <col min="14603" max="14603" width="6" style="118" customWidth="1"/>
    <col min="14604" max="14604" width="5.5" style="118" customWidth="1"/>
    <col min="14605" max="14605" width="2" style="118" customWidth="1"/>
    <col min="14606" max="14606" width="3.375" style="118" customWidth="1"/>
    <col min="14607" max="14607" width="2.25" style="118" customWidth="1"/>
    <col min="14608" max="14608" width="5.5" style="118" customWidth="1"/>
    <col min="14609" max="14609" width="6.125" style="118" customWidth="1"/>
    <col min="14610" max="14610" width="1.5" style="118" customWidth="1"/>
    <col min="14611" max="14611" width="7.25" style="118" customWidth="1"/>
    <col min="14612" max="14612" width="1.375" style="118" customWidth="1"/>
    <col min="14613" max="14613" width="5.75" style="118" customWidth="1"/>
    <col min="14614" max="14614" width="5.625" style="118" customWidth="1"/>
    <col min="14615" max="14615" width="1.375" style="118" customWidth="1"/>
    <col min="14616" max="14616" width="7" style="118" customWidth="1"/>
    <col min="14617" max="14617" width="1.75" style="118" customWidth="1"/>
    <col min="14618" max="14618" width="5.625" style="118" customWidth="1"/>
    <col min="14619" max="14619" width="5" style="118" customWidth="1"/>
    <col min="14620" max="14620" width="1.875" style="118" customWidth="1"/>
    <col min="14621" max="14621" width="4.875" style="118" customWidth="1"/>
    <col min="14622" max="14622" width="7.875" style="118" customWidth="1"/>
    <col min="14623" max="14623" width="2.5" style="118" customWidth="1"/>
    <col min="14624" max="14624" width="5.125" style="118" customWidth="1"/>
    <col min="14625" max="14625" width="6.375" style="118" customWidth="1"/>
    <col min="14626" max="14626" width="1.375" style="118" customWidth="1"/>
    <col min="14627" max="14627" width="5" style="118" customWidth="1"/>
    <col min="14628" max="14628" width="4.625" style="118" customWidth="1"/>
    <col min="14629" max="14629" width="2.125" style="118" customWidth="1"/>
    <col min="14630" max="14630" width="4.75" style="118" customWidth="1"/>
    <col min="14631" max="14631" width="7" style="118" customWidth="1"/>
    <col min="14632" max="14632" width="1.25" style="118" customWidth="1"/>
    <col min="14633" max="14633" width="4.875" style="118" customWidth="1"/>
    <col min="14634" max="14634" width="3.625" style="118" customWidth="1"/>
    <col min="14635" max="14635" width="3.25" style="118" customWidth="1"/>
    <col min="14636" max="14636" width="2.625" style="118" customWidth="1"/>
    <col min="14637" max="14637" width="2.875" style="118" customWidth="1"/>
    <col min="14638" max="14638" width="3" style="118" customWidth="1"/>
    <col min="14639" max="14639" width="2.875" style="118" customWidth="1"/>
    <col min="14640" max="14640" width="4.25" style="118" customWidth="1"/>
    <col min="14641" max="14641" width="2.5" style="118" customWidth="1"/>
    <col min="14642" max="14642" width="2.875" style="118" customWidth="1"/>
    <col min="14643" max="14643" width="7" style="118" customWidth="1"/>
    <col min="14644" max="14644" width="1.625" style="118" customWidth="1"/>
    <col min="14645" max="14645" width="6" style="118" customWidth="1"/>
    <col min="14646" max="14646" width="7.125" style="118" customWidth="1"/>
    <col min="14647" max="14647" width="1.625" style="118" customWidth="1"/>
    <col min="14648" max="14648" width="5.625" style="118" customWidth="1"/>
    <col min="14649" max="14649" width="3.75" style="118" customWidth="1"/>
    <col min="14650" max="14650" width="2" style="118" customWidth="1"/>
    <col min="14651" max="14651" width="3.875" style="118" customWidth="1"/>
    <col min="14652" max="14652" width="4.875" style="118" customWidth="1"/>
    <col min="14653" max="14653" width="1.625" style="118" customWidth="1"/>
    <col min="14654" max="14654" width="4.75" style="118" customWidth="1"/>
    <col min="14655" max="14655" width="5.875" style="118" customWidth="1"/>
    <col min="14656" max="14656" width="1.25" style="118" customWidth="1"/>
    <col min="14657" max="14657" width="4.625" style="118" customWidth="1"/>
    <col min="14658" max="14658" width="4.75" style="118" customWidth="1"/>
    <col min="14659" max="14659" width="1.375" style="118" customWidth="1"/>
    <col min="14660" max="14660" width="4.75" style="118" customWidth="1"/>
    <col min="14661" max="14661" width="5.875" style="118" customWidth="1"/>
    <col min="14662" max="14662" width="1.125" style="118" customWidth="1"/>
    <col min="14663" max="14663" width="4.75" style="118" customWidth="1"/>
    <col min="14664" max="14664" width="9.625" style="118" customWidth="1"/>
    <col min="14665" max="14667" width="9" style="118"/>
    <col min="14668" max="14668" width="1.75" style="118" customWidth="1"/>
    <col min="14669" max="14669" width="5" style="118" customWidth="1"/>
    <col min="14670" max="14847" width="9" style="118"/>
    <col min="14848" max="14848" width="6.375" style="118" customWidth="1"/>
    <col min="14849" max="14849" width="31.25" style="118" customWidth="1"/>
    <col min="14850" max="14850" width="5.375" style="118" customWidth="1"/>
    <col min="14851" max="14851" width="1.5" style="118" customWidth="1"/>
    <col min="14852" max="14852" width="4.625" style="118" customWidth="1"/>
    <col min="14853" max="14853" width="1.375" style="118" customWidth="1"/>
    <col min="14854" max="14854" width="5.625" style="118" customWidth="1"/>
    <col min="14855" max="14855" width="5.375" style="118" customWidth="1"/>
    <col min="14856" max="14856" width="2.375" style="118" customWidth="1"/>
    <col min="14857" max="14857" width="3.875" style="118" customWidth="1"/>
    <col min="14858" max="14858" width="2" style="118" customWidth="1"/>
    <col min="14859" max="14859" width="6" style="118" customWidth="1"/>
    <col min="14860" max="14860" width="5.5" style="118" customWidth="1"/>
    <col min="14861" max="14861" width="2" style="118" customWidth="1"/>
    <col min="14862" max="14862" width="3.375" style="118" customWidth="1"/>
    <col min="14863" max="14863" width="2.25" style="118" customWidth="1"/>
    <col min="14864" max="14864" width="5.5" style="118" customWidth="1"/>
    <col min="14865" max="14865" width="6.125" style="118" customWidth="1"/>
    <col min="14866" max="14866" width="1.5" style="118" customWidth="1"/>
    <col min="14867" max="14867" width="7.25" style="118" customWidth="1"/>
    <col min="14868" max="14868" width="1.375" style="118" customWidth="1"/>
    <col min="14869" max="14869" width="5.75" style="118" customWidth="1"/>
    <col min="14870" max="14870" width="5.625" style="118" customWidth="1"/>
    <col min="14871" max="14871" width="1.375" style="118" customWidth="1"/>
    <col min="14872" max="14872" width="7" style="118" customWidth="1"/>
    <col min="14873" max="14873" width="1.75" style="118" customWidth="1"/>
    <col min="14874" max="14874" width="5.625" style="118" customWidth="1"/>
    <col min="14875" max="14875" width="5" style="118" customWidth="1"/>
    <col min="14876" max="14876" width="1.875" style="118" customWidth="1"/>
    <col min="14877" max="14877" width="4.875" style="118" customWidth="1"/>
    <col min="14878" max="14878" width="7.875" style="118" customWidth="1"/>
    <col min="14879" max="14879" width="2.5" style="118" customWidth="1"/>
    <col min="14880" max="14880" width="5.125" style="118" customWidth="1"/>
    <col min="14881" max="14881" width="6.375" style="118" customWidth="1"/>
    <col min="14882" max="14882" width="1.375" style="118" customWidth="1"/>
    <col min="14883" max="14883" width="5" style="118" customWidth="1"/>
    <col min="14884" max="14884" width="4.625" style="118" customWidth="1"/>
    <col min="14885" max="14885" width="2.125" style="118" customWidth="1"/>
    <col min="14886" max="14886" width="4.75" style="118" customWidth="1"/>
    <col min="14887" max="14887" width="7" style="118" customWidth="1"/>
    <col min="14888" max="14888" width="1.25" style="118" customWidth="1"/>
    <col min="14889" max="14889" width="4.875" style="118" customWidth="1"/>
    <col min="14890" max="14890" width="3.625" style="118" customWidth="1"/>
    <col min="14891" max="14891" width="3.25" style="118" customWidth="1"/>
    <col min="14892" max="14892" width="2.625" style="118" customWidth="1"/>
    <col min="14893" max="14893" width="2.875" style="118" customWidth="1"/>
    <col min="14894" max="14894" width="3" style="118" customWidth="1"/>
    <col min="14895" max="14895" width="2.875" style="118" customWidth="1"/>
    <col min="14896" max="14896" width="4.25" style="118" customWidth="1"/>
    <col min="14897" max="14897" width="2.5" style="118" customWidth="1"/>
    <col min="14898" max="14898" width="2.875" style="118" customWidth="1"/>
    <col min="14899" max="14899" width="7" style="118" customWidth="1"/>
    <col min="14900" max="14900" width="1.625" style="118" customWidth="1"/>
    <col min="14901" max="14901" width="6" style="118" customWidth="1"/>
    <col min="14902" max="14902" width="7.125" style="118" customWidth="1"/>
    <col min="14903" max="14903" width="1.625" style="118" customWidth="1"/>
    <col min="14904" max="14904" width="5.625" style="118" customWidth="1"/>
    <col min="14905" max="14905" width="3.75" style="118" customWidth="1"/>
    <col min="14906" max="14906" width="2" style="118" customWidth="1"/>
    <col min="14907" max="14907" width="3.875" style="118" customWidth="1"/>
    <col min="14908" max="14908" width="4.875" style="118" customWidth="1"/>
    <col min="14909" max="14909" width="1.625" style="118" customWidth="1"/>
    <col min="14910" max="14910" width="4.75" style="118" customWidth="1"/>
    <col min="14911" max="14911" width="5.875" style="118" customWidth="1"/>
    <col min="14912" max="14912" width="1.25" style="118" customWidth="1"/>
    <col min="14913" max="14913" width="4.625" style="118" customWidth="1"/>
    <col min="14914" max="14914" width="4.75" style="118" customWidth="1"/>
    <col min="14915" max="14915" width="1.375" style="118" customWidth="1"/>
    <col min="14916" max="14916" width="4.75" style="118" customWidth="1"/>
    <col min="14917" max="14917" width="5.875" style="118" customWidth="1"/>
    <col min="14918" max="14918" width="1.125" style="118" customWidth="1"/>
    <col min="14919" max="14919" width="4.75" style="118" customWidth="1"/>
    <col min="14920" max="14920" width="9.625" style="118" customWidth="1"/>
    <col min="14921" max="14923" width="9" style="118"/>
    <col min="14924" max="14924" width="1.75" style="118" customWidth="1"/>
    <col min="14925" max="14925" width="5" style="118" customWidth="1"/>
    <col min="14926" max="15103" width="9" style="118"/>
    <col min="15104" max="15104" width="6.375" style="118" customWidth="1"/>
    <col min="15105" max="15105" width="31.25" style="118" customWidth="1"/>
    <col min="15106" max="15106" width="5.375" style="118" customWidth="1"/>
    <col min="15107" max="15107" width="1.5" style="118" customWidth="1"/>
    <col min="15108" max="15108" width="4.625" style="118" customWidth="1"/>
    <col min="15109" max="15109" width="1.375" style="118" customWidth="1"/>
    <col min="15110" max="15110" width="5.625" style="118" customWidth="1"/>
    <col min="15111" max="15111" width="5.375" style="118" customWidth="1"/>
    <col min="15112" max="15112" width="2.375" style="118" customWidth="1"/>
    <col min="15113" max="15113" width="3.875" style="118" customWidth="1"/>
    <col min="15114" max="15114" width="2" style="118" customWidth="1"/>
    <col min="15115" max="15115" width="6" style="118" customWidth="1"/>
    <col min="15116" max="15116" width="5.5" style="118" customWidth="1"/>
    <col min="15117" max="15117" width="2" style="118" customWidth="1"/>
    <col min="15118" max="15118" width="3.375" style="118" customWidth="1"/>
    <col min="15119" max="15119" width="2.25" style="118" customWidth="1"/>
    <col min="15120" max="15120" width="5.5" style="118" customWidth="1"/>
    <col min="15121" max="15121" width="6.125" style="118" customWidth="1"/>
    <col min="15122" max="15122" width="1.5" style="118" customWidth="1"/>
    <col min="15123" max="15123" width="7.25" style="118" customWidth="1"/>
    <col min="15124" max="15124" width="1.375" style="118" customWidth="1"/>
    <col min="15125" max="15125" width="5.75" style="118" customWidth="1"/>
    <col min="15126" max="15126" width="5.625" style="118" customWidth="1"/>
    <col min="15127" max="15127" width="1.375" style="118" customWidth="1"/>
    <col min="15128" max="15128" width="7" style="118" customWidth="1"/>
    <col min="15129" max="15129" width="1.75" style="118" customWidth="1"/>
    <col min="15130" max="15130" width="5.625" style="118" customWidth="1"/>
    <col min="15131" max="15131" width="5" style="118" customWidth="1"/>
    <col min="15132" max="15132" width="1.875" style="118" customWidth="1"/>
    <col min="15133" max="15133" width="4.875" style="118" customWidth="1"/>
    <col min="15134" max="15134" width="7.875" style="118" customWidth="1"/>
    <col min="15135" max="15135" width="2.5" style="118" customWidth="1"/>
    <col min="15136" max="15136" width="5.125" style="118" customWidth="1"/>
    <col min="15137" max="15137" width="6.375" style="118" customWidth="1"/>
    <col min="15138" max="15138" width="1.375" style="118" customWidth="1"/>
    <col min="15139" max="15139" width="5" style="118" customWidth="1"/>
    <col min="15140" max="15140" width="4.625" style="118" customWidth="1"/>
    <col min="15141" max="15141" width="2.125" style="118" customWidth="1"/>
    <col min="15142" max="15142" width="4.75" style="118" customWidth="1"/>
    <col min="15143" max="15143" width="7" style="118" customWidth="1"/>
    <col min="15144" max="15144" width="1.25" style="118" customWidth="1"/>
    <col min="15145" max="15145" width="4.875" style="118" customWidth="1"/>
    <col min="15146" max="15146" width="3.625" style="118" customWidth="1"/>
    <col min="15147" max="15147" width="3.25" style="118" customWidth="1"/>
    <col min="15148" max="15148" width="2.625" style="118" customWidth="1"/>
    <col min="15149" max="15149" width="2.875" style="118" customWidth="1"/>
    <col min="15150" max="15150" width="3" style="118" customWidth="1"/>
    <col min="15151" max="15151" width="2.875" style="118" customWidth="1"/>
    <col min="15152" max="15152" width="4.25" style="118" customWidth="1"/>
    <col min="15153" max="15153" width="2.5" style="118" customWidth="1"/>
    <col min="15154" max="15154" width="2.875" style="118" customWidth="1"/>
    <col min="15155" max="15155" width="7" style="118" customWidth="1"/>
    <col min="15156" max="15156" width="1.625" style="118" customWidth="1"/>
    <col min="15157" max="15157" width="6" style="118" customWidth="1"/>
    <col min="15158" max="15158" width="7.125" style="118" customWidth="1"/>
    <col min="15159" max="15159" width="1.625" style="118" customWidth="1"/>
    <col min="15160" max="15160" width="5.625" style="118" customWidth="1"/>
    <col min="15161" max="15161" width="3.75" style="118" customWidth="1"/>
    <col min="15162" max="15162" width="2" style="118" customWidth="1"/>
    <col min="15163" max="15163" width="3.875" style="118" customWidth="1"/>
    <col min="15164" max="15164" width="4.875" style="118" customWidth="1"/>
    <col min="15165" max="15165" width="1.625" style="118" customWidth="1"/>
    <col min="15166" max="15166" width="4.75" style="118" customWidth="1"/>
    <col min="15167" max="15167" width="5.875" style="118" customWidth="1"/>
    <col min="15168" max="15168" width="1.25" style="118" customWidth="1"/>
    <col min="15169" max="15169" width="4.625" style="118" customWidth="1"/>
    <col min="15170" max="15170" width="4.75" style="118" customWidth="1"/>
    <col min="15171" max="15171" width="1.375" style="118" customWidth="1"/>
    <col min="15172" max="15172" width="4.75" style="118" customWidth="1"/>
    <col min="15173" max="15173" width="5.875" style="118" customWidth="1"/>
    <col min="15174" max="15174" width="1.125" style="118" customWidth="1"/>
    <col min="15175" max="15175" width="4.75" style="118" customWidth="1"/>
    <col min="15176" max="15176" width="9.625" style="118" customWidth="1"/>
    <col min="15177" max="15179" width="9" style="118"/>
    <col min="15180" max="15180" width="1.75" style="118" customWidth="1"/>
    <col min="15181" max="15181" width="5" style="118" customWidth="1"/>
    <col min="15182" max="15359" width="9" style="118"/>
    <col min="15360" max="15360" width="6.375" style="118" customWidth="1"/>
    <col min="15361" max="15361" width="31.25" style="118" customWidth="1"/>
    <col min="15362" max="15362" width="5.375" style="118" customWidth="1"/>
    <col min="15363" max="15363" width="1.5" style="118" customWidth="1"/>
    <col min="15364" max="15364" width="4.625" style="118" customWidth="1"/>
    <col min="15365" max="15365" width="1.375" style="118" customWidth="1"/>
    <col min="15366" max="15366" width="5.625" style="118" customWidth="1"/>
    <col min="15367" max="15367" width="5.375" style="118" customWidth="1"/>
    <col min="15368" max="15368" width="2.375" style="118" customWidth="1"/>
    <col min="15369" max="15369" width="3.875" style="118" customWidth="1"/>
    <col min="15370" max="15370" width="2" style="118" customWidth="1"/>
    <col min="15371" max="15371" width="6" style="118" customWidth="1"/>
    <col min="15372" max="15372" width="5.5" style="118" customWidth="1"/>
    <col min="15373" max="15373" width="2" style="118" customWidth="1"/>
    <col min="15374" max="15374" width="3.375" style="118" customWidth="1"/>
    <col min="15375" max="15375" width="2.25" style="118" customWidth="1"/>
    <col min="15376" max="15376" width="5.5" style="118" customWidth="1"/>
    <col min="15377" max="15377" width="6.125" style="118" customWidth="1"/>
    <col min="15378" max="15378" width="1.5" style="118" customWidth="1"/>
    <col min="15379" max="15379" width="7.25" style="118" customWidth="1"/>
    <col min="15380" max="15380" width="1.375" style="118" customWidth="1"/>
    <col min="15381" max="15381" width="5.75" style="118" customWidth="1"/>
    <col min="15382" max="15382" width="5.625" style="118" customWidth="1"/>
    <col min="15383" max="15383" width="1.375" style="118" customWidth="1"/>
    <col min="15384" max="15384" width="7" style="118" customWidth="1"/>
    <col min="15385" max="15385" width="1.75" style="118" customWidth="1"/>
    <col min="15386" max="15386" width="5.625" style="118" customWidth="1"/>
    <col min="15387" max="15387" width="5" style="118" customWidth="1"/>
    <col min="15388" max="15388" width="1.875" style="118" customWidth="1"/>
    <col min="15389" max="15389" width="4.875" style="118" customWidth="1"/>
    <col min="15390" max="15390" width="7.875" style="118" customWidth="1"/>
    <col min="15391" max="15391" width="2.5" style="118" customWidth="1"/>
    <col min="15392" max="15392" width="5.125" style="118" customWidth="1"/>
    <col min="15393" max="15393" width="6.375" style="118" customWidth="1"/>
    <col min="15394" max="15394" width="1.375" style="118" customWidth="1"/>
    <col min="15395" max="15395" width="5" style="118" customWidth="1"/>
    <col min="15396" max="15396" width="4.625" style="118" customWidth="1"/>
    <col min="15397" max="15397" width="2.125" style="118" customWidth="1"/>
    <col min="15398" max="15398" width="4.75" style="118" customWidth="1"/>
    <col min="15399" max="15399" width="7" style="118" customWidth="1"/>
    <col min="15400" max="15400" width="1.25" style="118" customWidth="1"/>
    <col min="15401" max="15401" width="4.875" style="118" customWidth="1"/>
    <col min="15402" max="15402" width="3.625" style="118" customWidth="1"/>
    <col min="15403" max="15403" width="3.25" style="118" customWidth="1"/>
    <col min="15404" max="15404" width="2.625" style="118" customWidth="1"/>
    <col min="15405" max="15405" width="2.875" style="118" customWidth="1"/>
    <col min="15406" max="15406" width="3" style="118" customWidth="1"/>
    <col min="15407" max="15407" width="2.875" style="118" customWidth="1"/>
    <col min="15408" max="15408" width="4.25" style="118" customWidth="1"/>
    <col min="15409" max="15409" width="2.5" style="118" customWidth="1"/>
    <col min="15410" max="15410" width="2.875" style="118" customWidth="1"/>
    <col min="15411" max="15411" width="7" style="118" customWidth="1"/>
    <col min="15412" max="15412" width="1.625" style="118" customWidth="1"/>
    <col min="15413" max="15413" width="6" style="118" customWidth="1"/>
    <col min="15414" max="15414" width="7.125" style="118" customWidth="1"/>
    <col min="15415" max="15415" width="1.625" style="118" customWidth="1"/>
    <col min="15416" max="15416" width="5.625" style="118" customWidth="1"/>
    <col min="15417" max="15417" width="3.75" style="118" customWidth="1"/>
    <col min="15418" max="15418" width="2" style="118" customWidth="1"/>
    <col min="15419" max="15419" width="3.875" style="118" customWidth="1"/>
    <col min="15420" max="15420" width="4.875" style="118" customWidth="1"/>
    <col min="15421" max="15421" width="1.625" style="118" customWidth="1"/>
    <col min="15422" max="15422" width="4.75" style="118" customWidth="1"/>
    <col min="15423" max="15423" width="5.875" style="118" customWidth="1"/>
    <col min="15424" max="15424" width="1.25" style="118" customWidth="1"/>
    <col min="15425" max="15425" width="4.625" style="118" customWidth="1"/>
    <col min="15426" max="15426" width="4.75" style="118" customWidth="1"/>
    <col min="15427" max="15427" width="1.375" style="118" customWidth="1"/>
    <col min="15428" max="15428" width="4.75" style="118" customWidth="1"/>
    <col min="15429" max="15429" width="5.875" style="118" customWidth="1"/>
    <col min="15430" max="15430" width="1.125" style="118" customWidth="1"/>
    <col min="15431" max="15431" width="4.75" style="118" customWidth="1"/>
    <col min="15432" max="15432" width="9.625" style="118" customWidth="1"/>
    <col min="15433" max="15435" width="9" style="118"/>
    <col min="15436" max="15436" width="1.75" style="118" customWidth="1"/>
    <col min="15437" max="15437" width="5" style="118" customWidth="1"/>
    <col min="15438" max="15615" width="9" style="118"/>
    <col min="15616" max="15616" width="6.375" style="118" customWidth="1"/>
    <col min="15617" max="15617" width="31.25" style="118" customWidth="1"/>
    <col min="15618" max="15618" width="5.375" style="118" customWidth="1"/>
    <col min="15619" max="15619" width="1.5" style="118" customWidth="1"/>
    <col min="15620" max="15620" width="4.625" style="118" customWidth="1"/>
    <col min="15621" max="15621" width="1.375" style="118" customWidth="1"/>
    <col min="15622" max="15622" width="5.625" style="118" customWidth="1"/>
    <col min="15623" max="15623" width="5.375" style="118" customWidth="1"/>
    <col min="15624" max="15624" width="2.375" style="118" customWidth="1"/>
    <col min="15625" max="15625" width="3.875" style="118" customWidth="1"/>
    <col min="15626" max="15626" width="2" style="118" customWidth="1"/>
    <col min="15627" max="15627" width="6" style="118" customWidth="1"/>
    <col min="15628" max="15628" width="5.5" style="118" customWidth="1"/>
    <col min="15629" max="15629" width="2" style="118" customWidth="1"/>
    <col min="15630" max="15630" width="3.375" style="118" customWidth="1"/>
    <col min="15631" max="15631" width="2.25" style="118" customWidth="1"/>
    <col min="15632" max="15632" width="5.5" style="118" customWidth="1"/>
    <col min="15633" max="15633" width="6.125" style="118" customWidth="1"/>
    <col min="15634" max="15634" width="1.5" style="118" customWidth="1"/>
    <col min="15635" max="15635" width="7.25" style="118" customWidth="1"/>
    <col min="15636" max="15636" width="1.375" style="118" customWidth="1"/>
    <col min="15637" max="15637" width="5.75" style="118" customWidth="1"/>
    <col min="15638" max="15638" width="5.625" style="118" customWidth="1"/>
    <col min="15639" max="15639" width="1.375" style="118" customWidth="1"/>
    <col min="15640" max="15640" width="7" style="118" customWidth="1"/>
    <col min="15641" max="15641" width="1.75" style="118" customWidth="1"/>
    <col min="15642" max="15642" width="5.625" style="118" customWidth="1"/>
    <col min="15643" max="15643" width="5" style="118" customWidth="1"/>
    <col min="15644" max="15644" width="1.875" style="118" customWidth="1"/>
    <col min="15645" max="15645" width="4.875" style="118" customWidth="1"/>
    <col min="15646" max="15646" width="7.875" style="118" customWidth="1"/>
    <col min="15647" max="15647" width="2.5" style="118" customWidth="1"/>
    <col min="15648" max="15648" width="5.125" style="118" customWidth="1"/>
    <col min="15649" max="15649" width="6.375" style="118" customWidth="1"/>
    <col min="15650" max="15650" width="1.375" style="118" customWidth="1"/>
    <col min="15651" max="15651" width="5" style="118" customWidth="1"/>
    <col min="15652" max="15652" width="4.625" style="118" customWidth="1"/>
    <col min="15653" max="15653" width="2.125" style="118" customWidth="1"/>
    <col min="15654" max="15654" width="4.75" style="118" customWidth="1"/>
    <col min="15655" max="15655" width="7" style="118" customWidth="1"/>
    <col min="15656" max="15656" width="1.25" style="118" customWidth="1"/>
    <col min="15657" max="15657" width="4.875" style="118" customWidth="1"/>
    <col min="15658" max="15658" width="3.625" style="118" customWidth="1"/>
    <col min="15659" max="15659" width="3.25" style="118" customWidth="1"/>
    <col min="15660" max="15660" width="2.625" style="118" customWidth="1"/>
    <col min="15661" max="15661" width="2.875" style="118" customWidth="1"/>
    <col min="15662" max="15662" width="3" style="118" customWidth="1"/>
    <col min="15663" max="15663" width="2.875" style="118" customWidth="1"/>
    <col min="15664" max="15664" width="4.25" style="118" customWidth="1"/>
    <col min="15665" max="15665" width="2.5" style="118" customWidth="1"/>
    <col min="15666" max="15666" width="2.875" style="118" customWidth="1"/>
    <col min="15667" max="15667" width="7" style="118" customWidth="1"/>
    <col min="15668" max="15668" width="1.625" style="118" customWidth="1"/>
    <col min="15669" max="15669" width="6" style="118" customWidth="1"/>
    <col min="15670" max="15670" width="7.125" style="118" customWidth="1"/>
    <col min="15671" max="15671" width="1.625" style="118" customWidth="1"/>
    <col min="15672" max="15672" width="5.625" style="118" customWidth="1"/>
    <col min="15673" max="15673" width="3.75" style="118" customWidth="1"/>
    <col min="15674" max="15674" width="2" style="118" customWidth="1"/>
    <col min="15675" max="15675" width="3.875" style="118" customWidth="1"/>
    <col min="15676" max="15676" width="4.875" style="118" customWidth="1"/>
    <col min="15677" max="15677" width="1.625" style="118" customWidth="1"/>
    <col min="15678" max="15678" width="4.75" style="118" customWidth="1"/>
    <col min="15679" max="15679" width="5.875" style="118" customWidth="1"/>
    <col min="15680" max="15680" width="1.25" style="118" customWidth="1"/>
    <col min="15681" max="15681" width="4.625" style="118" customWidth="1"/>
    <col min="15682" max="15682" width="4.75" style="118" customWidth="1"/>
    <col min="15683" max="15683" width="1.375" style="118" customWidth="1"/>
    <col min="15684" max="15684" width="4.75" style="118" customWidth="1"/>
    <col min="15685" max="15685" width="5.875" style="118" customWidth="1"/>
    <col min="15686" max="15686" width="1.125" style="118" customWidth="1"/>
    <col min="15687" max="15687" width="4.75" style="118" customWidth="1"/>
    <col min="15688" max="15688" width="9.625" style="118" customWidth="1"/>
    <col min="15689" max="15691" width="9" style="118"/>
    <col min="15692" max="15692" width="1.75" style="118" customWidth="1"/>
    <col min="15693" max="15693" width="5" style="118" customWidth="1"/>
    <col min="15694" max="15871" width="9" style="118"/>
    <col min="15872" max="15872" width="6.375" style="118" customWidth="1"/>
    <col min="15873" max="15873" width="31.25" style="118" customWidth="1"/>
    <col min="15874" max="15874" width="5.375" style="118" customWidth="1"/>
    <col min="15875" max="15875" width="1.5" style="118" customWidth="1"/>
    <col min="15876" max="15876" width="4.625" style="118" customWidth="1"/>
    <col min="15877" max="15877" width="1.375" style="118" customWidth="1"/>
    <col min="15878" max="15878" width="5.625" style="118" customWidth="1"/>
    <col min="15879" max="15879" width="5.375" style="118" customWidth="1"/>
    <col min="15880" max="15880" width="2.375" style="118" customWidth="1"/>
    <col min="15881" max="15881" width="3.875" style="118" customWidth="1"/>
    <col min="15882" max="15882" width="2" style="118" customWidth="1"/>
    <col min="15883" max="15883" width="6" style="118" customWidth="1"/>
    <col min="15884" max="15884" width="5.5" style="118" customWidth="1"/>
    <col min="15885" max="15885" width="2" style="118" customWidth="1"/>
    <col min="15886" max="15886" width="3.375" style="118" customWidth="1"/>
    <col min="15887" max="15887" width="2.25" style="118" customWidth="1"/>
    <col min="15888" max="15888" width="5.5" style="118" customWidth="1"/>
    <col min="15889" max="15889" width="6.125" style="118" customWidth="1"/>
    <col min="15890" max="15890" width="1.5" style="118" customWidth="1"/>
    <col min="15891" max="15891" width="7.25" style="118" customWidth="1"/>
    <col min="15892" max="15892" width="1.375" style="118" customWidth="1"/>
    <col min="15893" max="15893" width="5.75" style="118" customWidth="1"/>
    <col min="15894" max="15894" width="5.625" style="118" customWidth="1"/>
    <col min="15895" max="15895" width="1.375" style="118" customWidth="1"/>
    <col min="15896" max="15896" width="7" style="118" customWidth="1"/>
    <col min="15897" max="15897" width="1.75" style="118" customWidth="1"/>
    <col min="15898" max="15898" width="5.625" style="118" customWidth="1"/>
    <col min="15899" max="15899" width="5" style="118" customWidth="1"/>
    <col min="15900" max="15900" width="1.875" style="118" customWidth="1"/>
    <col min="15901" max="15901" width="4.875" style="118" customWidth="1"/>
    <col min="15902" max="15902" width="7.875" style="118" customWidth="1"/>
    <col min="15903" max="15903" width="2.5" style="118" customWidth="1"/>
    <col min="15904" max="15904" width="5.125" style="118" customWidth="1"/>
    <col min="15905" max="15905" width="6.375" style="118" customWidth="1"/>
    <col min="15906" max="15906" width="1.375" style="118" customWidth="1"/>
    <col min="15907" max="15907" width="5" style="118" customWidth="1"/>
    <col min="15908" max="15908" width="4.625" style="118" customWidth="1"/>
    <col min="15909" max="15909" width="2.125" style="118" customWidth="1"/>
    <col min="15910" max="15910" width="4.75" style="118" customWidth="1"/>
    <col min="15911" max="15911" width="7" style="118" customWidth="1"/>
    <col min="15912" max="15912" width="1.25" style="118" customWidth="1"/>
    <col min="15913" max="15913" width="4.875" style="118" customWidth="1"/>
    <col min="15914" max="15914" width="3.625" style="118" customWidth="1"/>
    <col min="15915" max="15915" width="3.25" style="118" customWidth="1"/>
    <col min="15916" max="15916" width="2.625" style="118" customWidth="1"/>
    <col min="15917" max="15917" width="2.875" style="118" customWidth="1"/>
    <col min="15918" max="15918" width="3" style="118" customWidth="1"/>
    <col min="15919" max="15919" width="2.875" style="118" customWidth="1"/>
    <col min="15920" max="15920" width="4.25" style="118" customWidth="1"/>
    <col min="15921" max="15921" width="2.5" style="118" customWidth="1"/>
    <col min="15922" max="15922" width="2.875" style="118" customWidth="1"/>
    <col min="15923" max="15923" width="7" style="118" customWidth="1"/>
    <col min="15924" max="15924" width="1.625" style="118" customWidth="1"/>
    <col min="15925" max="15925" width="6" style="118" customWidth="1"/>
    <col min="15926" max="15926" width="7.125" style="118" customWidth="1"/>
    <col min="15927" max="15927" width="1.625" style="118" customWidth="1"/>
    <col min="15928" max="15928" width="5.625" style="118" customWidth="1"/>
    <col min="15929" max="15929" width="3.75" style="118" customWidth="1"/>
    <col min="15930" max="15930" width="2" style="118" customWidth="1"/>
    <col min="15931" max="15931" width="3.875" style="118" customWidth="1"/>
    <col min="15932" max="15932" width="4.875" style="118" customWidth="1"/>
    <col min="15933" max="15933" width="1.625" style="118" customWidth="1"/>
    <col min="15934" max="15934" width="4.75" style="118" customWidth="1"/>
    <col min="15935" max="15935" width="5.875" style="118" customWidth="1"/>
    <col min="15936" max="15936" width="1.25" style="118" customWidth="1"/>
    <col min="15937" max="15937" width="4.625" style="118" customWidth="1"/>
    <col min="15938" max="15938" width="4.75" style="118" customWidth="1"/>
    <col min="15939" max="15939" width="1.375" style="118" customWidth="1"/>
    <col min="15940" max="15940" width="4.75" style="118" customWidth="1"/>
    <col min="15941" max="15941" width="5.875" style="118" customWidth="1"/>
    <col min="15942" max="15942" width="1.125" style="118" customWidth="1"/>
    <col min="15943" max="15943" width="4.75" style="118" customWidth="1"/>
    <col min="15944" max="15944" width="9.625" style="118" customWidth="1"/>
    <col min="15945" max="15947" width="9" style="118"/>
    <col min="15948" max="15948" width="1.75" style="118" customWidth="1"/>
    <col min="15949" max="15949" width="5" style="118" customWidth="1"/>
    <col min="15950" max="16127" width="9" style="118"/>
    <col min="16128" max="16128" width="6.375" style="118" customWidth="1"/>
    <col min="16129" max="16129" width="31.25" style="118" customWidth="1"/>
    <col min="16130" max="16130" width="5.375" style="118" customWidth="1"/>
    <col min="16131" max="16131" width="1.5" style="118" customWidth="1"/>
    <col min="16132" max="16132" width="4.625" style="118" customWidth="1"/>
    <col min="16133" max="16133" width="1.375" style="118" customWidth="1"/>
    <col min="16134" max="16134" width="5.625" style="118" customWidth="1"/>
    <col min="16135" max="16135" width="5.375" style="118" customWidth="1"/>
    <col min="16136" max="16136" width="2.375" style="118" customWidth="1"/>
    <col min="16137" max="16137" width="3.875" style="118" customWidth="1"/>
    <col min="16138" max="16138" width="2" style="118" customWidth="1"/>
    <col min="16139" max="16139" width="6" style="118" customWidth="1"/>
    <col min="16140" max="16140" width="5.5" style="118" customWidth="1"/>
    <col min="16141" max="16141" width="2" style="118" customWidth="1"/>
    <col min="16142" max="16142" width="3.375" style="118" customWidth="1"/>
    <col min="16143" max="16143" width="2.25" style="118" customWidth="1"/>
    <col min="16144" max="16144" width="5.5" style="118" customWidth="1"/>
    <col min="16145" max="16145" width="6.125" style="118" customWidth="1"/>
    <col min="16146" max="16146" width="1.5" style="118" customWidth="1"/>
    <col min="16147" max="16147" width="7.25" style="118" customWidth="1"/>
    <col min="16148" max="16148" width="1.375" style="118" customWidth="1"/>
    <col min="16149" max="16149" width="5.75" style="118" customWidth="1"/>
    <col min="16150" max="16150" width="5.625" style="118" customWidth="1"/>
    <col min="16151" max="16151" width="1.375" style="118" customWidth="1"/>
    <col min="16152" max="16152" width="7" style="118" customWidth="1"/>
    <col min="16153" max="16153" width="1.75" style="118" customWidth="1"/>
    <col min="16154" max="16154" width="5.625" style="118" customWidth="1"/>
    <col min="16155" max="16155" width="5" style="118" customWidth="1"/>
    <col min="16156" max="16156" width="1.875" style="118" customWidth="1"/>
    <col min="16157" max="16157" width="4.875" style="118" customWidth="1"/>
    <col min="16158" max="16158" width="7.875" style="118" customWidth="1"/>
    <col min="16159" max="16159" width="2.5" style="118" customWidth="1"/>
    <col min="16160" max="16160" width="5.125" style="118" customWidth="1"/>
    <col min="16161" max="16161" width="6.375" style="118" customWidth="1"/>
    <col min="16162" max="16162" width="1.375" style="118" customWidth="1"/>
    <col min="16163" max="16163" width="5" style="118" customWidth="1"/>
    <col min="16164" max="16164" width="4.625" style="118" customWidth="1"/>
    <col min="16165" max="16165" width="2.125" style="118" customWidth="1"/>
    <col min="16166" max="16166" width="4.75" style="118" customWidth="1"/>
    <col min="16167" max="16167" width="7" style="118" customWidth="1"/>
    <col min="16168" max="16168" width="1.25" style="118" customWidth="1"/>
    <col min="16169" max="16169" width="4.875" style="118" customWidth="1"/>
    <col min="16170" max="16170" width="3.625" style="118" customWidth="1"/>
    <col min="16171" max="16171" width="3.25" style="118" customWidth="1"/>
    <col min="16172" max="16172" width="2.625" style="118" customWidth="1"/>
    <col min="16173" max="16173" width="2.875" style="118" customWidth="1"/>
    <col min="16174" max="16174" width="3" style="118" customWidth="1"/>
    <col min="16175" max="16175" width="2.875" style="118" customWidth="1"/>
    <col min="16176" max="16176" width="4.25" style="118" customWidth="1"/>
    <col min="16177" max="16177" width="2.5" style="118" customWidth="1"/>
    <col min="16178" max="16178" width="2.875" style="118" customWidth="1"/>
    <col min="16179" max="16179" width="7" style="118" customWidth="1"/>
    <col min="16180" max="16180" width="1.625" style="118" customWidth="1"/>
    <col min="16181" max="16181" width="6" style="118" customWidth="1"/>
    <col min="16182" max="16182" width="7.125" style="118" customWidth="1"/>
    <col min="16183" max="16183" width="1.625" style="118" customWidth="1"/>
    <col min="16184" max="16184" width="5.625" style="118" customWidth="1"/>
    <col min="16185" max="16185" width="3.75" style="118" customWidth="1"/>
    <col min="16186" max="16186" width="2" style="118" customWidth="1"/>
    <col min="16187" max="16187" width="3.875" style="118" customWidth="1"/>
    <col min="16188" max="16188" width="4.875" style="118" customWidth="1"/>
    <col min="16189" max="16189" width="1.625" style="118" customWidth="1"/>
    <col min="16190" max="16190" width="4.75" style="118" customWidth="1"/>
    <col min="16191" max="16191" width="5.875" style="118" customWidth="1"/>
    <col min="16192" max="16192" width="1.25" style="118" customWidth="1"/>
    <col min="16193" max="16193" width="4.625" style="118" customWidth="1"/>
    <col min="16194" max="16194" width="4.75" style="118" customWidth="1"/>
    <col min="16195" max="16195" width="1.375" style="118" customWidth="1"/>
    <col min="16196" max="16196" width="4.75" style="118" customWidth="1"/>
    <col min="16197" max="16197" width="5.875" style="118" customWidth="1"/>
    <col min="16198" max="16198" width="1.125" style="118" customWidth="1"/>
    <col min="16199" max="16199" width="4.75" style="118" customWidth="1"/>
    <col min="16200" max="16200" width="9.625" style="118" customWidth="1"/>
    <col min="16201" max="16203" width="9" style="118"/>
    <col min="16204" max="16204" width="1.75" style="118" customWidth="1"/>
    <col min="16205" max="16205" width="5" style="118" customWidth="1"/>
    <col min="16206" max="16384" width="9" style="118"/>
  </cols>
  <sheetData>
    <row r="1" spans="1:72" ht="18.75" x14ac:dyDescent="0.3">
      <c r="AQ1" s="119"/>
      <c r="AR1" s="119"/>
      <c r="AS1" s="119"/>
      <c r="BL1" s="122"/>
      <c r="BN1" s="122"/>
      <c r="BO1" s="122"/>
      <c r="BQ1" s="122"/>
      <c r="BR1" s="122"/>
      <c r="BT1" s="123" t="s">
        <v>17</v>
      </c>
    </row>
    <row r="2" spans="1:72" ht="18.75" x14ac:dyDescent="0.3">
      <c r="AQ2" s="119"/>
      <c r="AR2" s="119"/>
      <c r="AS2" s="119"/>
      <c r="BL2" s="122"/>
      <c r="BN2" s="122"/>
      <c r="BO2" s="122"/>
      <c r="BQ2" s="122"/>
      <c r="BR2" s="122"/>
      <c r="BT2" s="123" t="s">
        <v>13</v>
      </c>
    </row>
    <row r="3" spans="1:72" ht="18.75" x14ac:dyDescent="0.3">
      <c r="AQ3" s="119"/>
      <c r="AR3" s="119"/>
      <c r="AS3" s="119"/>
      <c r="BL3" s="122"/>
      <c r="BN3" s="122"/>
      <c r="BO3" s="122"/>
      <c r="BQ3" s="122"/>
      <c r="BR3" s="122"/>
      <c r="BT3" s="123" t="s">
        <v>21</v>
      </c>
    </row>
    <row r="4" spans="1:72" x14ac:dyDescent="0.25">
      <c r="AQ4" s="119"/>
      <c r="AR4" s="119"/>
      <c r="AS4" s="119"/>
    </row>
    <row r="5" spans="1:72" ht="25.5" x14ac:dyDescent="0.35">
      <c r="A5" s="411" t="s">
        <v>133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411"/>
      <c r="AO5" s="411"/>
      <c r="AP5" s="411"/>
      <c r="AQ5" s="411"/>
      <c r="AR5" s="411"/>
      <c r="AS5" s="411"/>
      <c r="AT5" s="411"/>
      <c r="AU5" s="411"/>
      <c r="AV5" s="411"/>
      <c r="AW5" s="411"/>
      <c r="AX5" s="411"/>
      <c r="AY5" s="411"/>
      <c r="AZ5" s="411"/>
      <c r="BA5" s="411"/>
      <c r="BB5" s="411"/>
      <c r="BC5" s="411"/>
      <c r="BD5" s="411"/>
      <c r="BE5" s="411"/>
      <c r="BF5" s="411"/>
      <c r="BG5" s="411"/>
      <c r="BH5" s="411"/>
      <c r="BI5" s="411"/>
      <c r="BJ5" s="411"/>
      <c r="BK5" s="411"/>
      <c r="BL5" s="411"/>
      <c r="BM5" s="124"/>
      <c r="BN5" s="219"/>
      <c r="BO5" s="219"/>
      <c r="BP5" s="124"/>
      <c r="BQ5" s="219"/>
      <c r="BR5" s="219"/>
      <c r="BS5" s="124"/>
      <c r="BT5" s="219"/>
    </row>
    <row r="6" spans="1:72" ht="25.5" x14ac:dyDescent="0.35">
      <c r="A6" s="412" t="s">
        <v>132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412"/>
      <c r="AP6" s="412"/>
      <c r="AQ6" s="412"/>
      <c r="AR6" s="412"/>
      <c r="AS6" s="412"/>
      <c r="AT6" s="412"/>
      <c r="AU6" s="412"/>
      <c r="AV6" s="412"/>
      <c r="AW6" s="412"/>
      <c r="AX6" s="412"/>
      <c r="AY6" s="412"/>
      <c r="AZ6" s="412"/>
      <c r="BA6" s="412"/>
      <c r="BB6" s="412"/>
      <c r="BC6" s="412"/>
      <c r="BD6" s="412"/>
      <c r="BE6" s="412"/>
      <c r="BF6" s="412"/>
      <c r="BG6" s="412"/>
      <c r="BH6" s="412"/>
      <c r="BI6" s="412"/>
      <c r="BJ6" s="412"/>
      <c r="BK6" s="412"/>
      <c r="BL6" s="412"/>
      <c r="BM6" s="124"/>
      <c r="BN6" s="219"/>
      <c r="BO6" s="219"/>
      <c r="BP6" s="124"/>
      <c r="BQ6" s="219"/>
      <c r="BR6" s="219"/>
      <c r="BS6" s="118"/>
      <c r="BT6" s="123" t="s">
        <v>14</v>
      </c>
    </row>
    <row r="7" spans="1:72" ht="18.75" x14ac:dyDescent="0.25">
      <c r="AQ7" s="119"/>
      <c r="AR7" s="119"/>
      <c r="AS7" s="119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118"/>
    </row>
    <row r="8" spans="1:72" ht="17.25" customHeight="1" x14ac:dyDescent="0.3">
      <c r="AQ8" s="119"/>
      <c r="AR8" s="119"/>
      <c r="AS8" s="119"/>
      <c r="AZ8" s="225"/>
      <c r="BA8" s="125"/>
      <c r="BB8" s="225"/>
      <c r="BC8" s="225"/>
      <c r="BD8" s="125"/>
      <c r="BE8" s="126"/>
      <c r="BF8" s="420" t="s">
        <v>134</v>
      </c>
      <c r="BG8" s="420"/>
      <c r="BH8" s="420"/>
      <c r="BI8" s="420"/>
      <c r="BJ8" s="420"/>
      <c r="BK8" s="420"/>
      <c r="BL8" s="420"/>
      <c r="BM8" s="420"/>
      <c r="BN8" s="420"/>
      <c r="BO8" s="420"/>
      <c r="BP8" s="420"/>
      <c r="BQ8" s="420"/>
      <c r="BR8" s="420"/>
      <c r="BS8" s="420"/>
      <c r="BT8" s="420"/>
    </row>
    <row r="9" spans="1:72" ht="18.75" x14ac:dyDescent="0.3">
      <c r="AQ9" s="119"/>
      <c r="AR9" s="119"/>
      <c r="AS9" s="119"/>
      <c r="BF9" s="122"/>
      <c r="BG9" s="122"/>
      <c r="BH9" s="122"/>
      <c r="BL9" s="123"/>
      <c r="BM9" s="127"/>
      <c r="BN9" s="123"/>
      <c r="BO9" s="123"/>
      <c r="BP9" s="127"/>
      <c r="BQ9" s="123"/>
      <c r="BR9" s="123"/>
      <c r="BS9" s="118"/>
      <c r="BT9" s="123" t="s">
        <v>23</v>
      </c>
    </row>
    <row r="10" spans="1:72" ht="19.5" thickBot="1" x14ac:dyDescent="0.35">
      <c r="AQ10" s="119"/>
      <c r="AR10" s="119"/>
      <c r="AS10" s="119"/>
      <c r="BF10" s="122"/>
      <c r="BG10" s="122"/>
      <c r="BH10" s="122"/>
      <c r="BI10" s="122"/>
      <c r="BK10" s="122"/>
      <c r="BL10" s="128"/>
      <c r="BM10" s="129"/>
      <c r="BN10" s="128"/>
      <c r="BQ10" s="426" t="s">
        <v>15</v>
      </c>
      <c r="BR10" s="426"/>
    </row>
    <row r="11" spans="1:72" ht="18.75" x14ac:dyDescent="0.3">
      <c r="AQ11" s="119"/>
      <c r="AR11" s="119"/>
      <c r="AS11" s="119"/>
      <c r="BF11" s="122"/>
      <c r="BG11" s="122"/>
      <c r="BH11" s="122"/>
      <c r="BI11" s="122"/>
      <c r="BK11" s="122"/>
      <c r="BL11" s="122"/>
      <c r="BN11" s="122"/>
      <c r="BO11" s="122"/>
      <c r="BQ11" s="122"/>
      <c r="BR11" s="122"/>
      <c r="BS11" s="118"/>
      <c r="BT11" s="123" t="s">
        <v>135</v>
      </c>
    </row>
    <row r="12" spans="1:72" ht="18.75" x14ac:dyDescent="0.3">
      <c r="AQ12" s="119"/>
      <c r="AR12" s="119"/>
      <c r="AS12" s="119"/>
      <c r="BF12" s="122"/>
      <c r="BG12" s="122"/>
      <c r="BH12" s="122"/>
      <c r="BI12" s="122"/>
      <c r="BK12" s="122"/>
      <c r="BL12" s="122"/>
      <c r="BN12" s="122"/>
      <c r="BO12" s="122"/>
      <c r="BQ12" s="122"/>
      <c r="BR12" s="122"/>
      <c r="BS12" s="118"/>
      <c r="BT12" s="123" t="s">
        <v>16</v>
      </c>
    </row>
    <row r="13" spans="1:72" ht="16.5" thickBot="1" x14ac:dyDescent="0.3"/>
    <row r="14" spans="1:72" ht="15.75" customHeight="1" x14ac:dyDescent="0.25">
      <c r="A14" s="427" t="s">
        <v>0</v>
      </c>
      <c r="B14" s="429" t="s">
        <v>7</v>
      </c>
      <c r="C14" s="431" t="s">
        <v>6</v>
      </c>
      <c r="D14" s="432"/>
      <c r="E14" s="431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2"/>
      <c r="AM14" s="432"/>
      <c r="AN14" s="432"/>
      <c r="AO14" s="432"/>
      <c r="AP14" s="433"/>
      <c r="AQ14" s="434" t="s">
        <v>9</v>
      </c>
      <c r="AR14" s="435"/>
      <c r="AS14" s="435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6"/>
      <c r="BP14" s="436"/>
      <c r="BQ14" s="436"/>
      <c r="BR14" s="436"/>
      <c r="BS14" s="436"/>
      <c r="BT14" s="434"/>
    </row>
    <row r="15" spans="1:72" ht="15.75" customHeight="1" x14ac:dyDescent="0.25">
      <c r="A15" s="428"/>
      <c r="B15" s="430"/>
      <c r="C15" s="437" t="s">
        <v>8</v>
      </c>
      <c r="D15" s="438"/>
      <c r="E15" s="437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38"/>
      <c r="X15" s="438"/>
      <c r="Y15" s="438"/>
      <c r="Z15" s="438"/>
      <c r="AA15" s="439"/>
      <c r="AB15" s="440" t="s">
        <v>2</v>
      </c>
      <c r="AC15" s="438"/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9"/>
      <c r="AQ15" s="440" t="s">
        <v>8</v>
      </c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9"/>
      <c r="BF15" s="441" t="s">
        <v>2</v>
      </c>
      <c r="BG15" s="441"/>
      <c r="BH15" s="441"/>
      <c r="BI15" s="441"/>
      <c r="BJ15" s="441"/>
      <c r="BK15" s="441"/>
      <c r="BL15" s="441"/>
      <c r="BM15" s="441"/>
      <c r="BN15" s="441"/>
      <c r="BO15" s="440"/>
      <c r="BP15" s="440"/>
      <c r="BQ15" s="440"/>
      <c r="BR15" s="440"/>
      <c r="BS15" s="440"/>
      <c r="BT15" s="441"/>
    </row>
    <row r="16" spans="1:72" x14ac:dyDescent="0.25">
      <c r="A16" s="428"/>
      <c r="B16" s="430"/>
      <c r="C16" s="437" t="s">
        <v>22</v>
      </c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9"/>
      <c r="AB16" s="413" t="s">
        <v>22</v>
      </c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4"/>
      <c r="AO16" s="414"/>
      <c r="AP16" s="415"/>
      <c r="AQ16" s="413" t="s">
        <v>22</v>
      </c>
      <c r="AR16" s="414"/>
      <c r="AS16" s="414"/>
      <c r="AT16" s="414"/>
      <c r="AU16" s="414"/>
      <c r="AV16" s="414"/>
      <c r="AW16" s="414"/>
      <c r="AX16" s="414"/>
      <c r="AY16" s="414"/>
      <c r="AZ16" s="414"/>
      <c r="BA16" s="414"/>
      <c r="BB16" s="414"/>
      <c r="BC16" s="414"/>
      <c r="BD16" s="414"/>
      <c r="BE16" s="415"/>
      <c r="BF16" s="442" t="s">
        <v>22</v>
      </c>
      <c r="BG16" s="442"/>
      <c r="BH16" s="442"/>
      <c r="BI16" s="442"/>
      <c r="BJ16" s="442"/>
      <c r="BK16" s="442"/>
      <c r="BL16" s="442"/>
      <c r="BM16" s="442"/>
      <c r="BN16" s="442"/>
      <c r="BO16" s="413"/>
      <c r="BP16" s="413"/>
      <c r="BQ16" s="413"/>
      <c r="BR16" s="413"/>
      <c r="BS16" s="413"/>
      <c r="BT16" s="442"/>
    </row>
    <row r="17" spans="1:80" ht="15.75" customHeight="1" x14ac:dyDescent="0.25">
      <c r="A17" s="428"/>
      <c r="B17" s="430"/>
      <c r="C17" s="419" t="s">
        <v>27</v>
      </c>
      <c r="D17" s="414"/>
      <c r="E17" s="419"/>
      <c r="F17" s="414"/>
      <c r="G17" s="415"/>
      <c r="H17" s="413" t="s">
        <v>26</v>
      </c>
      <c r="I17" s="414"/>
      <c r="J17" s="413"/>
      <c r="K17" s="414"/>
      <c r="L17" s="415"/>
      <c r="M17" s="413" t="s">
        <v>25</v>
      </c>
      <c r="N17" s="414"/>
      <c r="O17" s="413"/>
      <c r="P17" s="414"/>
      <c r="Q17" s="415"/>
      <c r="R17" s="416" t="s">
        <v>28</v>
      </c>
      <c r="S17" s="417"/>
      <c r="T17" s="416"/>
      <c r="U17" s="417"/>
      <c r="V17" s="418"/>
      <c r="W17" s="413" t="s">
        <v>231</v>
      </c>
      <c r="X17" s="414"/>
      <c r="Y17" s="413"/>
      <c r="Z17" s="414"/>
      <c r="AA17" s="415"/>
      <c r="AB17" s="413" t="s">
        <v>27</v>
      </c>
      <c r="AC17" s="414"/>
      <c r="AD17" s="415"/>
      <c r="AE17" s="413" t="s">
        <v>26</v>
      </c>
      <c r="AF17" s="414"/>
      <c r="AG17" s="415"/>
      <c r="AH17" s="413" t="s">
        <v>25</v>
      </c>
      <c r="AI17" s="414"/>
      <c r="AJ17" s="415"/>
      <c r="AK17" s="413" t="s">
        <v>28</v>
      </c>
      <c r="AL17" s="414"/>
      <c r="AM17" s="415"/>
      <c r="AN17" s="413" t="s">
        <v>231</v>
      </c>
      <c r="AO17" s="414"/>
      <c r="AP17" s="415"/>
      <c r="AQ17" s="414" t="s">
        <v>27</v>
      </c>
      <c r="AR17" s="414"/>
      <c r="AS17" s="415"/>
      <c r="AT17" s="413" t="s">
        <v>26</v>
      </c>
      <c r="AU17" s="414"/>
      <c r="AV17" s="415"/>
      <c r="AW17" s="413" t="s">
        <v>25</v>
      </c>
      <c r="AX17" s="414"/>
      <c r="AY17" s="415"/>
      <c r="AZ17" s="413" t="s">
        <v>28</v>
      </c>
      <c r="BA17" s="414"/>
      <c r="BB17" s="415"/>
      <c r="BC17" s="413" t="s">
        <v>231</v>
      </c>
      <c r="BD17" s="414"/>
      <c r="BE17" s="415"/>
      <c r="BF17" s="413" t="s">
        <v>27</v>
      </c>
      <c r="BG17" s="414"/>
      <c r="BH17" s="415"/>
      <c r="BI17" s="413" t="s">
        <v>26</v>
      </c>
      <c r="BJ17" s="414"/>
      <c r="BK17" s="415"/>
      <c r="BL17" s="413" t="s">
        <v>25</v>
      </c>
      <c r="BM17" s="414"/>
      <c r="BN17" s="415"/>
      <c r="BO17" s="413" t="s">
        <v>28</v>
      </c>
      <c r="BP17" s="414"/>
      <c r="BQ17" s="415"/>
      <c r="BR17" s="413" t="s">
        <v>231</v>
      </c>
      <c r="BS17" s="414"/>
      <c r="BT17" s="415"/>
    </row>
    <row r="18" spans="1:80" x14ac:dyDescent="0.25">
      <c r="A18" s="130">
        <v>1</v>
      </c>
      <c r="B18" s="131">
        <v>2</v>
      </c>
      <c r="C18" s="424">
        <v>3</v>
      </c>
      <c r="D18" s="422"/>
      <c r="E18" s="422"/>
      <c r="F18" s="422"/>
      <c r="G18" s="422"/>
      <c r="H18" s="421">
        <v>4</v>
      </c>
      <c r="I18" s="422"/>
      <c r="J18" s="422"/>
      <c r="K18" s="422"/>
      <c r="L18" s="423"/>
      <c r="M18" s="421">
        <v>5</v>
      </c>
      <c r="N18" s="422"/>
      <c r="O18" s="422"/>
      <c r="P18" s="422"/>
      <c r="Q18" s="423"/>
      <c r="R18" s="421">
        <v>6</v>
      </c>
      <c r="S18" s="422"/>
      <c r="T18" s="425"/>
      <c r="U18" s="422"/>
      <c r="V18" s="423"/>
      <c r="W18" s="421">
        <v>7</v>
      </c>
      <c r="X18" s="422"/>
      <c r="Y18" s="422"/>
      <c r="Z18" s="422"/>
      <c r="AA18" s="423"/>
      <c r="AB18" s="421">
        <v>8</v>
      </c>
      <c r="AC18" s="422"/>
      <c r="AD18" s="423"/>
      <c r="AE18" s="421">
        <v>9</v>
      </c>
      <c r="AF18" s="422"/>
      <c r="AG18" s="423"/>
      <c r="AH18" s="421">
        <v>10</v>
      </c>
      <c r="AI18" s="422"/>
      <c r="AJ18" s="423"/>
      <c r="AK18" s="421">
        <v>11</v>
      </c>
      <c r="AL18" s="422"/>
      <c r="AM18" s="423"/>
      <c r="AN18" s="421">
        <v>12</v>
      </c>
      <c r="AO18" s="422"/>
      <c r="AP18" s="423"/>
      <c r="AQ18" s="422">
        <v>13</v>
      </c>
      <c r="AR18" s="422"/>
      <c r="AS18" s="423"/>
      <c r="AT18" s="421">
        <v>14</v>
      </c>
      <c r="AU18" s="422"/>
      <c r="AV18" s="423"/>
      <c r="AW18" s="421">
        <v>15</v>
      </c>
      <c r="AX18" s="422"/>
      <c r="AY18" s="423"/>
      <c r="AZ18" s="421">
        <v>16</v>
      </c>
      <c r="BA18" s="422"/>
      <c r="BB18" s="423"/>
      <c r="BC18" s="421">
        <v>17</v>
      </c>
      <c r="BD18" s="422"/>
      <c r="BE18" s="423"/>
      <c r="BF18" s="421">
        <v>18</v>
      </c>
      <c r="BG18" s="422"/>
      <c r="BH18" s="423"/>
      <c r="BI18" s="421">
        <v>19</v>
      </c>
      <c r="BJ18" s="422"/>
      <c r="BK18" s="423"/>
      <c r="BL18" s="421">
        <v>20</v>
      </c>
      <c r="BM18" s="422"/>
      <c r="BN18" s="423"/>
      <c r="BO18" s="421">
        <v>21</v>
      </c>
      <c r="BP18" s="422"/>
      <c r="BQ18" s="423"/>
      <c r="BR18" s="421">
        <v>22</v>
      </c>
      <c r="BS18" s="422"/>
      <c r="BT18" s="423"/>
    </row>
    <row r="19" spans="1:80" ht="31.5" x14ac:dyDescent="0.25">
      <c r="A19" s="4">
        <v>1</v>
      </c>
      <c r="B19" s="343" t="s">
        <v>12</v>
      </c>
      <c r="C19" s="134"/>
      <c r="D19" s="132"/>
      <c r="E19" s="132"/>
      <c r="F19" s="132" t="s">
        <v>80</v>
      </c>
      <c r="G19" s="133">
        <f t="shared" ref="G19:S19" si="0">G20</f>
        <v>4.1800000000000006</v>
      </c>
      <c r="H19" s="134">
        <f t="shared" si="0"/>
        <v>0</v>
      </c>
      <c r="I19" s="132">
        <f t="shared" si="0"/>
        <v>0</v>
      </c>
      <c r="J19" s="132">
        <f t="shared" si="0"/>
        <v>0</v>
      </c>
      <c r="K19" s="132">
        <f t="shared" si="0"/>
        <v>0</v>
      </c>
      <c r="L19" s="133">
        <f t="shared" si="0"/>
        <v>0</v>
      </c>
      <c r="M19" s="134">
        <f t="shared" si="0"/>
        <v>0</v>
      </c>
      <c r="N19" s="132">
        <f t="shared" si="0"/>
        <v>0</v>
      </c>
      <c r="O19" s="132">
        <f t="shared" si="0"/>
        <v>0</v>
      </c>
      <c r="P19" s="132">
        <f t="shared" si="0"/>
        <v>0</v>
      </c>
      <c r="Q19" s="133">
        <f t="shared" si="0"/>
        <v>0</v>
      </c>
      <c r="R19" s="386">
        <f t="shared" si="0"/>
        <v>0</v>
      </c>
      <c r="S19" s="386">
        <f t="shared" si="0"/>
        <v>0</v>
      </c>
      <c r="T19" s="323">
        <f>T20</f>
        <v>327.82433333333336</v>
      </c>
      <c r="U19" s="136" t="s">
        <v>80</v>
      </c>
      <c r="V19" s="323">
        <f>V20</f>
        <v>35.370000000000005</v>
      </c>
      <c r="W19" s="135"/>
      <c r="X19" s="138"/>
      <c r="Y19" s="323">
        <f>Y20</f>
        <v>327.82433333333336</v>
      </c>
      <c r="Z19" s="136" t="s">
        <v>80</v>
      </c>
      <c r="AA19" s="324">
        <f>AA20</f>
        <v>39.550000000000004</v>
      </c>
      <c r="AB19" s="323">
        <f>AB20</f>
        <v>0</v>
      </c>
      <c r="AC19" s="323" t="s">
        <v>80</v>
      </c>
      <c r="AD19" s="324">
        <f t="shared" ref="AD19:AN19" si="1">AD20</f>
        <v>4.1800000000000006</v>
      </c>
      <c r="AE19" s="323">
        <f t="shared" si="1"/>
        <v>0</v>
      </c>
      <c r="AF19" s="323">
        <f t="shared" si="1"/>
        <v>0</v>
      </c>
      <c r="AG19" s="324">
        <f t="shared" si="1"/>
        <v>0</v>
      </c>
      <c r="AH19" s="323">
        <f t="shared" si="1"/>
        <v>0</v>
      </c>
      <c r="AI19" s="323">
        <f t="shared" si="1"/>
        <v>0</v>
      </c>
      <c r="AJ19" s="324">
        <f t="shared" si="1"/>
        <v>0</v>
      </c>
      <c r="AK19" s="323">
        <f t="shared" si="1"/>
        <v>0</v>
      </c>
      <c r="AL19" s="323">
        <f t="shared" si="1"/>
        <v>0</v>
      </c>
      <c r="AM19" s="324">
        <f t="shared" si="1"/>
        <v>0</v>
      </c>
      <c r="AN19" s="323">
        <f t="shared" si="1"/>
        <v>0</v>
      </c>
      <c r="AO19" s="323" t="s">
        <v>80</v>
      </c>
      <c r="AP19" s="323">
        <f t="shared" ref="AP19" si="2">AP20</f>
        <v>4.1800000000000006</v>
      </c>
      <c r="AQ19" s="139"/>
      <c r="AR19" s="384" t="s">
        <v>80</v>
      </c>
      <c r="AS19" s="389">
        <f t="shared" ref="AS19:AY19" si="3">AS20</f>
        <v>4.1800000000000006</v>
      </c>
      <c r="AT19" s="139">
        <f t="shared" si="3"/>
        <v>0</v>
      </c>
      <c r="AU19" s="387">
        <f t="shared" si="3"/>
        <v>0</v>
      </c>
      <c r="AV19" s="388">
        <f t="shared" si="3"/>
        <v>0</v>
      </c>
      <c r="AW19" s="139">
        <f t="shared" si="3"/>
        <v>0</v>
      </c>
      <c r="AX19" s="387">
        <f t="shared" si="3"/>
        <v>0</v>
      </c>
      <c r="AY19" s="388">
        <f t="shared" si="3"/>
        <v>0</v>
      </c>
      <c r="AZ19" s="323">
        <f>AZ20</f>
        <v>327.82433333333336</v>
      </c>
      <c r="BA19" s="241" t="s">
        <v>80</v>
      </c>
      <c r="BB19" s="324">
        <f>BB20</f>
        <v>23.510000000000005</v>
      </c>
      <c r="BC19" s="323">
        <f>BC20</f>
        <v>327.82433333333336</v>
      </c>
      <c r="BD19" s="205" t="s">
        <v>80</v>
      </c>
      <c r="BE19" s="324">
        <f>BE20</f>
        <v>27.69</v>
      </c>
      <c r="BF19" s="323">
        <f>BF20</f>
        <v>0</v>
      </c>
      <c r="BG19" s="140" t="s">
        <v>80</v>
      </c>
      <c r="BH19" s="324">
        <f t="shared" ref="BH19:BQ19" si="4">BH20</f>
        <v>4.1800000000000006</v>
      </c>
      <c r="BI19" s="323">
        <f t="shared" si="4"/>
        <v>0</v>
      </c>
      <c r="BJ19" s="205">
        <f t="shared" si="4"/>
        <v>0</v>
      </c>
      <c r="BK19" s="324">
        <f t="shared" si="4"/>
        <v>0</v>
      </c>
      <c r="BL19" s="323">
        <f t="shared" si="4"/>
        <v>0</v>
      </c>
      <c r="BM19" s="205">
        <f t="shared" si="4"/>
        <v>0</v>
      </c>
      <c r="BN19" s="324">
        <f t="shared" si="4"/>
        <v>0</v>
      </c>
      <c r="BO19" s="323">
        <f t="shared" si="4"/>
        <v>0</v>
      </c>
      <c r="BP19" s="205"/>
      <c r="BQ19" s="324">
        <f t="shared" si="4"/>
        <v>0</v>
      </c>
      <c r="BR19" s="142">
        <f>BR20</f>
        <v>0</v>
      </c>
      <c r="BS19" s="205" t="s">
        <v>80</v>
      </c>
      <c r="BT19" s="324">
        <f t="shared" ref="BT19" si="5">BT20</f>
        <v>4.1800000000000006</v>
      </c>
      <c r="BW19" s="143"/>
    </row>
    <row r="20" spans="1:80" ht="31.5" x14ac:dyDescent="0.3">
      <c r="A20" s="4" t="s">
        <v>1</v>
      </c>
      <c r="B20" s="344" t="s">
        <v>11</v>
      </c>
      <c r="C20" s="134"/>
      <c r="D20" s="132"/>
      <c r="E20" s="132"/>
      <c r="F20" s="132" t="s">
        <v>80</v>
      </c>
      <c r="G20" s="133">
        <f t="shared" ref="G20:S20" si="6">SUM(G22:G133)</f>
        <v>4.1800000000000006</v>
      </c>
      <c r="H20" s="134">
        <f t="shared" si="6"/>
        <v>0</v>
      </c>
      <c r="I20" s="132">
        <f t="shared" si="6"/>
        <v>0</v>
      </c>
      <c r="J20" s="132">
        <f t="shared" si="6"/>
        <v>0</v>
      </c>
      <c r="K20" s="132">
        <f t="shared" si="6"/>
        <v>0</v>
      </c>
      <c r="L20" s="133">
        <f t="shared" si="6"/>
        <v>0</v>
      </c>
      <c r="M20" s="134">
        <f t="shared" si="6"/>
        <v>0</v>
      </c>
      <c r="N20" s="132">
        <f t="shared" si="6"/>
        <v>0</v>
      </c>
      <c r="O20" s="132">
        <f t="shared" si="6"/>
        <v>0</v>
      </c>
      <c r="P20" s="132">
        <f t="shared" si="6"/>
        <v>0</v>
      </c>
      <c r="Q20" s="133">
        <f t="shared" si="6"/>
        <v>0</v>
      </c>
      <c r="R20" s="386">
        <f t="shared" si="6"/>
        <v>0</v>
      </c>
      <c r="S20" s="386">
        <f t="shared" si="6"/>
        <v>0</v>
      </c>
      <c r="T20" s="323">
        <f>SUM(T22:T133)</f>
        <v>327.82433333333336</v>
      </c>
      <c r="U20" s="136" t="s">
        <v>80</v>
      </c>
      <c r="V20" s="323">
        <f>SUM(V22:V133)</f>
        <v>35.370000000000005</v>
      </c>
      <c r="W20" s="144"/>
      <c r="X20" s="145"/>
      <c r="Y20" s="323">
        <f>SUM(Y22:Y133)</f>
        <v>327.82433333333336</v>
      </c>
      <c r="Z20" s="136" t="s">
        <v>80</v>
      </c>
      <c r="AA20" s="324">
        <f>SUM(AA22:AA133)</f>
        <v>39.550000000000004</v>
      </c>
      <c r="AB20" s="323">
        <f>SUM(AB22:AB133)</f>
        <v>0</v>
      </c>
      <c r="AC20" s="323" t="s">
        <v>80</v>
      </c>
      <c r="AD20" s="324">
        <f>SUM(AD22:AD133)</f>
        <v>4.1800000000000006</v>
      </c>
      <c r="AE20" s="323">
        <f>SUM(AE22:AE133)</f>
        <v>0</v>
      </c>
      <c r="AF20" s="323">
        <f t="shared" ref="AF20:AL20" si="7">SUM(AF22:AF128)</f>
        <v>0</v>
      </c>
      <c r="AG20" s="324">
        <f>SUM(AG22:AG133)</f>
        <v>0</v>
      </c>
      <c r="AH20" s="323">
        <f>SUM(AH22:AH133)</f>
        <v>0</v>
      </c>
      <c r="AI20" s="323">
        <f t="shared" si="7"/>
        <v>0</v>
      </c>
      <c r="AJ20" s="324">
        <f>SUM(AJ22:AJ133)</f>
        <v>0</v>
      </c>
      <c r="AK20" s="323">
        <f>SUM(AK22:AK133)</f>
        <v>0</v>
      </c>
      <c r="AL20" s="323">
        <f t="shared" si="7"/>
        <v>0</v>
      </c>
      <c r="AM20" s="324">
        <f>SUM(AM22:AM133)</f>
        <v>0</v>
      </c>
      <c r="AN20" s="323">
        <f>SUM(AN22:AN133)</f>
        <v>0</v>
      </c>
      <c r="AO20" s="323" t="s">
        <v>80</v>
      </c>
      <c r="AP20" s="323">
        <f>SUM(AP22:AP133)</f>
        <v>4.1800000000000006</v>
      </c>
      <c r="AQ20" s="139"/>
      <c r="AR20" s="384" t="s">
        <v>80</v>
      </c>
      <c r="AS20" s="389">
        <f t="shared" ref="AS20:AY20" si="8">SUM(AS22:AS133)</f>
        <v>4.1800000000000006</v>
      </c>
      <c r="AT20" s="139">
        <f t="shared" si="8"/>
        <v>0</v>
      </c>
      <c r="AU20" s="387">
        <f t="shared" si="8"/>
        <v>0</v>
      </c>
      <c r="AV20" s="388">
        <f t="shared" si="8"/>
        <v>0</v>
      </c>
      <c r="AW20" s="139">
        <f t="shared" si="8"/>
        <v>0</v>
      </c>
      <c r="AX20" s="387">
        <f t="shared" si="8"/>
        <v>0</v>
      </c>
      <c r="AY20" s="388">
        <f t="shared" si="8"/>
        <v>0</v>
      </c>
      <c r="AZ20" s="323">
        <f>SUM(AZ22:AZ133)</f>
        <v>327.82433333333336</v>
      </c>
      <c r="BA20" s="241" t="s">
        <v>80</v>
      </c>
      <c r="BB20" s="324">
        <f>SUM(BB22:BB133)</f>
        <v>23.510000000000005</v>
      </c>
      <c r="BC20" s="323">
        <f>SUM(BC22:BC133)</f>
        <v>327.82433333333336</v>
      </c>
      <c r="BD20" s="205" t="s">
        <v>80</v>
      </c>
      <c r="BE20" s="324">
        <f>SUM(BE22:BE133)</f>
        <v>27.69</v>
      </c>
      <c r="BF20" s="323">
        <f>SUM(BF22:BF133)</f>
        <v>0</v>
      </c>
      <c r="BG20" s="140" t="s">
        <v>80</v>
      </c>
      <c r="BH20" s="324">
        <f>SUM(BH22:BH133)</f>
        <v>4.1800000000000006</v>
      </c>
      <c r="BI20" s="323">
        <f>SUM(BI22:BI133)</f>
        <v>0</v>
      </c>
      <c r="BJ20" s="205">
        <f t="shared" ref="BJ20:BM20" si="9">SUM(BJ22:BJ128)</f>
        <v>0</v>
      </c>
      <c r="BK20" s="324">
        <f t="shared" si="9"/>
        <v>0</v>
      </c>
      <c r="BL20" s="323">
        <f>SUM(BL22:BL133)</f>
        <v>0</v>
      </c>
      <c r="BM20" s="205">
        <f t="shared" si="9"/>
        <v>0</v>
      </c>
      <c r="BN20" s="324">
        <f>SUM(BN22:BN133)</f>
        <v>0</v>
      </c>
      <c r="BO20" s="323">
        <f>SUM(BO22:BO133)</f>
        <v>0</v>
      </c>
      <c r="BP20" s="205"/>
      <c r="BQ20" s="324">
        <f>SUM(BQ22:BQ133)</f>
        <v>0</v>
      </c>
      <c r="BR20" s="323">
        <f>SUM(BR22:BR133)</f>
        <v>0</v>
      </c>
      <c r="BS20" s="205" t="s">
        <v>80</v>
      </c>
      <c r="BT20" s="324">
        <f>SUM(BT22:BT133)</f>
        <v>4.1800000000000006</v>
      </c>
      <c r="BU20" s="207"/>
      <c r="BY20" s="206"/>
      <c r="BZ20" s="148"/>
      <c r="CA20" s="148"/>
      <c r="CB20" s="148"/>
    </row>
    <row r="21" spans="1:80" x14ac:dyDescent="0.25">
      <c r="A21" s="209">
        <v>1</v>
      </c>
      <c r="B21" s="194" t="s">
        <v>18</v>
      </c>
      <c r="C21" s="134"/>
      <c r="D21" s="132"/>
      <c r="E21" s="132"/>
      <c r="F21" s="132"/>
      <c r="G21" s="133"/>
      <c r="H21" s="132"/>
      <c r="I21" s="132"/>
      <c r="J21" s="132"/>
      <c r="K21" s="132"/>
      <c r="L21" s="133"/>
      <c r="M21" s="134"/>
      <c r="N21" s="132"/>
      <c r="O21" s="132"/>
      <c r="P21" s="132"/>
      <c r="Q21" s="132"/>
      <c r="R21" s="134"/>
      <c r="S21" s="132"/>
      <c r="T21" s="204"/>
      <c r="U21" s="132"/>
      <c r="V21" s="204"/>
      <c r="W21" s="144"/>
      <c r="X21" s="145"/>
      <c r="Y21" s="204"/>
      <c r="Z21" s="132"/>
      <c r="AA21" s="203"/>
      <c r="AB21" s="218"/>
      <c r="AC21" s="136"/>
      <c r="AD21" s="167"/>
      <c r="AE21" s="146"/>
      <c r="AF21" s="136"/>
      <c r="AG21" s="242"/>
      <c r="AH21" s="224"/>
      <c r="AI21" s="222"/>
      <c r="AJ21" s="223"/>
      <c r="AK21" s="224"/>
      <c r="AL21" s="222"/>
      <c r="AM21" s="223"/>
      <c r="AN21" s="243"/>
      <c r="AO21" s="222"/>
      <c r="AP21" s="167"/>
      <c r="AQ21" s="139"/>
      <c r="AR21" s="222"/>
      <c r="AS21" s="223"/>
      <c r="AT21" s="139"/>
      <c r="AU21" s="222"/>
      <c r="AV21" s="223"/>
      <c r="AW21" s="139"/>
      <c r="AX21" s="222"/>
      <c r="AY21" s="223"/>
      <c r="AZ21" s="204"/>
      <c r="BA21" s="147"/>
      <c r="BB21" s="203"/>
      <c r="BC21" s="204"/>
      <c r="BD21" s="147"/>
      <c r="BE21" s="203"/>
      <c r="BF21" s="218"/>
      <c r="BG21" s="150"/>
      <c r="BH21" s="150"/>
      <c r="BI21" s="139"/>
      <c r="BJ21" s="147"/>
      <c r="BK21" s="223"/>
      <c r="BL21" s="139"/>
      <c r="BM21" s="147"/>
      <c r="BN21" s="223"/>
      <c r="BO21" s="139"/>
      <c r="BP21" s="147"/>
      <c r="BQ21" s="223"/>
      <c r="BR21" s="222"/>
      <c r="BS21" s="147"/>
      <c r="BT21" s="325"/>
      <c r="BU21" s="207"/>
    </row>
    <row r="22" spans="1:80" ht="31.5" x14ac:dyDescent="0.25">
      <c r="A22" s="209">
        <v>2</v>
      </c>
      <c r="B22" s="376" t="s">
        <v>139</v>
      </c>
      <c r="C22" s="134"/>
      <c r="D22" s="132"/>
      <c r="E22" s="132"/>
      <c r="F22" s="132"/>
      <c r="G22" s="133"/>
      <c r="H22" s="132"/>
      <c r="I22" s="132"/>
      <c r="J22" s="132"/>
      <c r="K22" s="132"/>
      <c r="L22" s="133"/>
      <c r="M22" s="134"/>
      <c r="N22" s="132"/>
      <c r="O22" s="132"/>
      <c r="P22" s="132"/>
      <c r="Q22" s="132"/>
      <c r="R22" s="144"/>
      <c r="S22" s="145"/>
      <c r="T22" s="204">
        <v>2.81</v>
      </c>
      <c r="U22" s="136" t="str">
        <f t="shared" ref="U22:U84" si="10">IF(AND(T22=0,V22=0),"","/")</f>
        <v>/</v>
      </c>
      <c r="V22" s="204">
        <v>0.16</v>
      </c>
      <c r="W22" s="144"/>
      <c r="X22" s="145"/>
      <c r="Y22" s="204">
        <f>E22+J22+O22+T22</f>
        <v>2.81</v>
      </c>
      <c r="Z22" s="136" t="str">
        <f t="shared" ref="Z22:Z85" si="11">IF(AND(Y22=0,AA22=0),"","/")</f>
        <v>/</v>
      </c>
      <c r="AA22" s="203">
        <f>G22+L22+Q22+V22</f>
        <v>0.16</v>
      </c>
      <c r="AB22" s="218"/>
      <c r="AC22" s="136"/>
      <c r="AD22" s="167"/>
      <c r="AE22" s="146"/>
      <c r="AF22" s="136"/>
      <c r="AG22" s="242"/>
      <c r="AH22" s="224"/>
      <c r="AI22" s="222"/>
      <c r="AJ22" s="223"/>
      <c r="AK22" s="224"/>
      <c r="AL22" s="222"/>
      <c r="AM22" s="223"/>
      <c r="AN22" s="243">
        <f>AB22+AE22+AH22+AK22</f>
        <v>0</v>
      </c>
      <c r="AO22" s="222"/>
      <c r="AP22" s="167">
        <f>AD22+AG22+AJ22+AM22</f>
        <v>0</v>
      </c>
      <c r="AQ22" s="139"/>
      <c r="AR22" s="222"/>
      <c r="AS22" s="223"/>
      <c r="AT22" s="139"/>
      <c r="AU22" s="222"/>
      <c r="AV22" s="223"/>
      <c r="AW22" s="149"/>
      <c r="AX22" s="150"/>
      <c r="AY22" s="208"/>
      <c r="AZ22" s="204">
        <v>2.81</v>
      </c>
      <c r="BA22" s="136" t="str">
        <f t="shared" ref="BA22:BA85" si="12">IF(AND(AZ22=0,BB22=0),"","/")</f>
        <v>/</v>
      </c>
      <c r="BB22" s="203">
        <v>0.16</v>
      </c>
      <c r="BC22" s="204">
        <f>AQ22+AT22+AW22+AZ22</f>
        <v>2.81</v>
      </c>
      <c r="BD22" s="136" t="str">
        <f t="shared" ref="BD22:BD85" si="13">IF(AND(BC22=0,BE22=0),"","/")</f>
        <v>/</v>
      </c>
      <c r="BE22" s="203">
        <f>AS22+AV22+AY22+BB22</f>
        <v>0.16</v>
      </c>
      <c r="BF22" s="218"/>
      <c r="BG22" s="150"/>
      <c r="BH22" s="150"/>
      <c r="BI22" s="139"/>
      <c r="BJ22" s="147"/>
      <c r="BK22" s="223"/>
      <c r="BL22" s="139"/>
      <c r="BM22" s="147"/>
      <c r="BN22" s="223"/>
      <c r="BO22" s="139"/>
      <c r="BP22" s="136"/>
      <c r="BQ22" s="203"/>
      <c r="BR22" s="381">
        <f>BF22+BI22+BL22+BO22</f>
        <v>0</v>
      </c>
      <c r="BS22" s="136"/>
      <c r="BT22" s="203">
        <f>BH22+BK22+BN22+BQ22</f>
        <v>0</v>
      </c>
      <c r="BU22" s="207"/>
    </row>
    <row r="23" spans="1:80" ht="31.5" x14ac:dyDescent="0.25">
      <c r="A23" s="209">
        <v>3</v>
      </c>
      <c r="B23" s="376" t="s">
        <v>140</v>
      </c>
      <c r="C23" s="134"/>
      <c r="D23" s="132"/>
      <c r="E23" s="132"/>
      <c r="F23" s="132"/>
      <c r="G23" s="133"/>
      <c r="H23" s="132"/>
      <c r="I23" s="132"/>
      <c r="J23" s="132"/>
      <c r="K23" s="132"/>
      <c r="L23" s="133"/>
      <c r="M23" s="134"/>
      <c r="N23" s="132"/>
      <c r="O23" s="132"/>
      <c r="P23" s="132"/>
      <c r="Q23" s="132"/>
      <c r="R23" s="144"/>
      <c r="S23" s="145"/>
      <c r="T23" s="204">
        <v>4.5199999999999996</v>
      </c>
      <c r="U23" s="136" t="str">
        <f t="shared" si="10"/>
        <v>/</v>
      </c>
      <c r="V23" s="204">
        <v>0.25</v>
      </c>
      <c r="W23" s="144"/>
      <c r="X23" s="145"/>
      <c r="Y23" s="204">
        <f t="shared" ref="Y23:Y86" si="14">E23+J23+O23+T23</f>
        <v>4.5199999999999996</v>
      </c>
      <c r="Z23" s="136" t="str">
        <f t="shared" si="11"/>
        <v>/</v>
      </c>
      <c r="AA23" s="203">
        <f t="shared" ref="AA23:AA84" si="15">G23+L23+Q23+V23</f>
        <v>0.25</v>
      </c>
      <c r="AB23" s="152"/>
      <c r="AC23" s="136"/>
      <c r="AD23" s="167"/>
      <c r="AE23" s="146"/>
      <c r="AF23" s="136"/>
      <c r="AG23" s="242"/>
      <c r="AH23" s="224"/>
      <c r="AI23" s="222"/>
      <c r="AJ23" s="223"/>
      <c r="AK23" s="224"/>
      <c r="AL23" s="222"/>
      <c r="AM23" s="223"/>
      <c r="AN23" s="243">
        <f t="shared" ref="AN23:AN86" si="16">AB23+AE23+AH23+AK23</f>
        <v>0</v>
      </c>
      <c r="AO23" s="222"/>
      <c r="AP23" s="167">
        <f t="shared" ref="AP23:AP86" si="17">AD23+AG23+AJ23+AM23</f>
        <v>0</v>
      </c>
      <c r="AQ23" s="139"/>
      <c r="AR23" s="222"/>
      <c r="AS23" s="223"/>
      <c r="AT23" s="139"/>
      <c r="AU23" s="222"/>
      <c r="AV23" s="223"/>
      <c r="AW23" s="149"/>
      <c r="AX23" s="150"/>
      <c r="AY23" s="208"/>
      <c r="AZ23" s="204">
        <v>4.5199999999999996</v>
      </c>
      <c r="BA23" s="136" t="str">
        <f t="shared" si="12"/>
        <v>/</v>
      </c>
      <c r="BB23" s="203">
        <v>0.25</v>
      </c>
      <c r="BC23" s="204">
        <f t="shared" ref="BC23:BC86" si="18">AQ23+AT23+AW23+AZ23</f>
        <v>4.5199999999999996</v>
      </c>
      <c r="BD23" s="136" t="str">
        <f t="shared" si="13"/>
        <v>/</v>
      </c>
      <c r="BE23" s="203">
        <f t="shared" ref="BE23:BE86" si="19">AS23+AV23+AY23+BB23</f>
        <v>0.25</v>
      </c>
      <c r="BF23" s="152"/>
      <c r="BG23" s="150"/>
      <c r="BH23" s="150"/>
      <c r="BI23" s="139"/>
      <c r="BJ23" s="147"/>
      <c r="BK23" s="223"/>
      <c r="BL23" s="139"/>
      <c r="BM23" s="147"/>
      <c r="BN23" s="223"/>
      <c r="BO23" s="139"/>
      <c r="BP23" s="136"/>
      <c r="BQ23" s="203"/>
      <c r="BR23" s="381">
        <f t="shared" ref="BR23:BR86" si="20">BF23+BI23+BL23+BO23</f>
        <v>0</v>
      </c>
      <c r="BS23" s="136"/>
      <c r="BT23" s="203">
        <f t="shared" ref="BT23:BT86" si="21">BH23+BK23+BN23+BQ23</f>
        <v>0</v>
      </c>
      <c r="BU23" s="207"/>
    </row>
    <row r="24" spans="1:80" x14ac:dyDescent="0.25">
      <c r="A24" s="209">
        <v>4</v>
      </c>
      <c r="B24" s="196" t="s">
        <v>121</v>
      </c>
      <c r="C24" s="134"/>
      <c r="D24" s="132"/>
      <c r="E24" s="132"/>
      <c r="F24" s="132"/>
      <c r="G24" s="133"/>
      <c r="H24" s="132"/>
      <c r="I24" s="132"/>
      <c r="J24" s="132"/>
      <c r="K24" s="132"/>
      <c r="L24" s="133"/>
      <c r="M24" s="134"/>
      <c r="N24" s="132"/>
      <c r="O24" s="132"/>
      <c r="P24" s="132"/>
      <c r="Q24" s="132"/>
      <c r="R24" s="144"/>
      <c r="S24" s="145"/>
      <c r="T24" s="204"/>
      <c r="U24" s="136" t="str">
        <f t="shared" si="10"/>
        <v/>
      </c>
      <c r="V24" s="204"/>
      <c r="W24" s="144"/>
      <c r="X24" s="145"/>
      <c r="Y24" s="204">
        <f t="shared" si="14"/>
        <v>0</v>
      </c>
      <c r="Z24" s="136" t="str">
        <f t="shared" si="11"/>
        <v/>
      </c>
      <c r="AA24" s="203">
        <f t="shared" si="15"/>
        <v>0</v>
      </c>
      <c r="AB24" s="218"/>
      <c r="AC24" s="136"/>
      <c r="AD24" s="167"/>
      <c r="AE24" s="146"/>
      <c r="AF24" s="136"/>
      <c r="AG24" s="242"/>
      <c r="AH24" s="224"/>
      <c r="AI24" s="222"/>
      <c r="AJ24" s="223"/>
      <c r="AK24" s="224"/>
      <c r="AL24" s="222"/>
      <c r="AM24" s="223"/>
      <c r="AN24" s="243">
        <f t="shared" si="16"/>
        <v>0</v>
      </c>
      <c r="AO24" s="222"/>
      <c r="AP24" s="167">
        <f t="shared" si="17"/>
        <v>0</v>
      </c>
      <c r="AQ24" s="139"/>
      <c r="AR24" s="222"/>
      <c r="AS24" s="223"/>
      <c r="AT24" s="139"/>
      <c r="AU24" s="222"/>
      <c r="AV24" s="223"/>
      <c r="AW24" s="149"/>
      <c r="AX24" s="150"/>
      <c r="AY24" s="208"/>
      <c r="AZ24" s="204"/>
      <c r="BA24" s="136" t="str">
        <f t="shared" si="12"/>
        <v/>
      </c>
      <c r="BB24" s="203"/>
      <c r="BC24" s="204">
        <f t="shared" si="18"/>
        <v>0</v>
      </c>
      <c r="BD24" s="136" t="str">
        <f t="shared" si="13"/>
        <v/>
      </c>
      <c r="BE24" s="203">
        <f t="shared" si="19"/>
        <v>0</v>
      </c>
      <c r="BF24" s="218"/>
      <c r="BG24" s="150"/>
      <c r="BH24" s="150"/>
      <c r="BI24" s="139"/>
      <c r="BJ24" s="147"/>
      <c r="BK24" s="223"/>
      <c r="BL24" s="139"/>
      <c r="BM24" s="147"/>
      <c r="BN24" s="223"/>
      <c r="BO24" s="139"/>
      <c r="BP24" s="136"/>
      <c r="BQ24" s="203"/>
      <c r="BR24" s="381">
        <f t="shared" si="20"/>
        <v>0</v>
      </c>
      <c r="BS24" s="136"/>
      <c r="BT24" s="203">
        <f t="shared" si="21"/>
        <v>0</v>
      </c>
      <c r="BU24" s="207"/>
    </row>
    <row r="25" spans="1:80" ht="31.5" x14ac:dyDescent="0.25">
      <c r="A25" s="209">
        <v>5</v>
      </c>
      <c r="B25" s="376" t="s">
        <v>141</v>
      </c>
      <c r="C25" s="134"/>
      <c r="D25" s="132"/>
      <c r="E25" s="132"/>
      <c r="F25" s="132"/>
      <c r="G25" s="133"/>
      <c r="H25" s="132"/>
      <c r="I25" s="132"/>
      <c r="J25" s="132"/>
      <c r="K25" s="132"/>
      <c r="L25" s="133"/>
      <c r="M25" s="134"/>
      <c r="N25" s="132"/>
      <c r="O25" s="132"/>
      <c r="P25" s="132"/>
      <c r="Q25" s="132"/>
      <c r="R25" s="144"/>
      <c r="S25" s="145"/>
      <c r="T25" s="204">
        <v>1.68</v>
      </c>
      <c r="U25" s="136" t="str">
        <f t="shared" si="10"/>
        <v>/</v>
      </c>
      <c r="V25" s="204">
        <v>0.4</v>
      </c>
      <c r="W25" s="144"/>
      <c r="X25" s="145"/>
      <c r="Y25" s="204">
        <f t="shared" si="14"/>
        <v>1.68</v>
      </c>
      <c r="Z25" s="136" t="str">
        <f t="shared" si="11"/>
        <v>/</v>
      </c>
      <c r="AA25" s="203">
        <f t="shared" si="15"/>
        <v>0.4</v>
      </c>
      <c r="AB25" s="218"/>
      <c r="AC25" s="136"/>
      <c r="AD25" s="167"/>
      <c r="AE25" s="146"/>
      <c r="AF25" s="136"/>
      <c r="AG25" s="242"/>
      <c r="AH25" s="224"/>
      <c r="AI25" s="222"/>
      <c r="AJ25" s="223"/>
      <c r="AK25" s="224"/>
      <c r="AL25" s="222"/>
      <c r="AM25" s="223"/>
      <c r="AN25" s="243">
        <f t="shared" si="16"/>
        <v>0</v>
      </c>
      <c r="AO25" s="222"/>
      <c r="AP25" s="167">
        <f t="shared" si="17"/>
        <v>0</v>
      </c>
      <c r="AQ25" s="139"/>
      <c r="AR25" s="222"/>
      <c r="AS25" s="223"/>
      <c r="AT25" s="139"/>
      <c r="AU25" s="222"/>
      <c r="AV25" s="223"/>
      <c r="AW25" s="149"/>
      <c r="AX25" s="150"/>
      <c r="AY25" s="208"/>
      <c r="AZ25" s="204">
        <v>1.68</v>
      </c>
      <c r="BA25" s="136" t="str">
        <f t="shared" si="12"/>
        <v>/</v>
      </c>
      <c r="BB25" s="203">
        <v>0.4</v>
      </c>
      <c r="BC25" s="204">
        <f t="shared" si="18"/>
        <v>1.68</v>
      </c>
      <c r="BD25" s="136" t="str">
        <f t="shared" si="13"/>
        <v>/</v>
      </c>
      <c r="BE25" s="203">
        <f t="shared" si="19"/>
        <v>0.4</v>
      </c>
      <c r="BF25" s="218"/>
      <c r="BG25" s="150"/>
      <c r="BH25" s="150"/>
      <c r="BI25" s="139"/>
      <c r="BJ25" s="147"/>
      <c r="BK25" s="223"/>
      <c r="BL25" s="139"/>
      <c r="BM25" s="147"/>
      <c r="BN25" s="223"/>
      <c r="BO25" s="139"/>
      <c r="BP25" s="136"/>
      <c r="BQ25" s="203"/>
      <c r="BR25" s="381">
        <f t="shared" si="20"/>
        <v>0</v>
      </c>
      <c r="BS25" s="136"/>
      <c r="BT25" s="203">
        <f t="shared" si="21"/>
        <v>0</v>
      </c>
      <c r="BU25" s="207"/>
    </row>
    <row r="26" spans="1:80" ht="31.5" x14ac:dyDescent="0.25">
      <c r="A26" s="209">
        <v>6</v>
      </c>
      <c r="B26" s="376" t="s">
        <v>142</v>
      </c>
      <c r="C26" s="134"/>
      <c r="D26" s="132"/>
      <c r="E26" s="132"/>
      <c r="F26" s="132"/>
      <c r="G26" s="133"/>
      <c r="H26" s="132"/>
      <c r="I26" s="132"/>
      <c r="J26" s="132"/>
      <c r="K26" s="132"/>
      <c r="L26" s="133"/>
      <c r="M26" s="134"/>
      <c r="N26" s="132"/>
      <c r="O26" s="132"/>
      <c r="P26" s="132"/>
      <c r="Q26" s="132"/>
      <c r="R26" s="144"/>
      <c r="S26" s="145"/>
      <c r="T26" s="204">
        <v>0.7</v>
      </c>
      <c r="U26" s="136" t="str">
        <f t="shared" si="10"/>
        <v>/</v>
      </c>
      <c r="V26" s="204">
        <v>0.4</v>
      </c>
      <c r="W26" s="144"/>
      <c r="X26" s="145"/>
      <c r="Y26" s="204">
        <f t="shared" si="14"/>
        <v>0.7</v>
      </c>
      <c r="Z26" s="136" t="str">
        <f t="shared" si="11"/>
        <v>/</v>
      </c>
      <c r="AA26" s="203">
        <f t="shared" si="15"/>
        <v>0.4</v>
      </c>
      <c r="AB26" s="218"/>
      <c r="AC26" s="136"/>
      <c r="AD26" s="167"/>
      <c r="AE26" s="146"/>
      <c r="AF26" s="136"/>
      <c r="AG26" s="242"/>
      <c r="AH26" s="224"/>
      <c r="AI26" s="222"/>
      <c r="AJ26" s="223"/>
      <c r="AK26" s="224"/>
      <c r="AL26" s="222"/>
      <c r="AM26" s="223"/>
      <c r="AN26" s="243">
        <f t="shared" si="16"/>
        <v>0</v>
      </c>
      <c r="AO26" s="222"/>
      <c r="AP26" s="167">
        <f t="shared" si="17"/>
        <v>0</v>
      </c>
      <c r="AQ26" s="139"/>
      <c r="AR26" s="222"/>
      <c r="AS26" s="223"/>
      <c r="AT26" s="139"/>
      <c r="AU26" s="222"/>
      <c r="AV26" s="223"/>
      <c r="AW26" s="149"/>
      <c r="AX26" s="150"/>
      <c r="AY26" s="208"/>
      <c r="AZ26" s="204">
        <v>0.7</v>
      </c>
      <c r="BA26" s="136" t="str">
        <f t="shared" si="12"/>
        <v>/</v>
      </c>
      <c r="BB26" s="203">
        <v>0.4</v>
      </c>
      <c r="BC26" s="204">
        <f t="shared" si="18"/>
        <v>0.7</v>
      </c>
      <c r="BD26" s="136" t="str">
        <f t="shared" si="13"/>
        <v>/</v>
      </c>
      <c r="BE26" s="203">
        <f t="shared" si="19"/>
        <v>0.4</v>
      </c>
      <c r="BF26" s="218"/>
      <c r="BG26" s="150"/>
      <c r="BH26" s="150"/>
      <c r="BI26" s="139"/>
      <c r="BJ26" s="147"/>
      <c r="BK26" s="223"/>
      <c r="BL26" s="139"/>
      <c r="BM26" s="147"/>
      <c r="BN26" s="223"/>
      <c r="BO26" s="139"/>
      <c r="BP26" s="136"/>
      <c r="BQ26" s="203"/>
      <c r="BR26" s="381">
        <f t="shared" si="20"/>
        <v>0</v>
      </c>
      <c r="BS26" s="136"/>
      <c r="BT26" s="203">
        <f t="shared" si="21"/>
        <v>0</v>
      </c>
      <c r="BU26" s="207"/>
    </row>
    <row r="27" spans="1:80" ht="31.5" x14ac:dyDescent="0.25">
      <c r="A27" s="209">
        <v>7</v>
      </c>
      <c r="B27" s="376" t="s">
        <v>124</v>
      </c>
      <c r="C27" s="134"/>
      <c r="D27" s="132"/>
      <c r="E27" s="132"/>
      <c r="F27" s="132"/>
      <c r="G27" s="133"/>
      <c r="H27" s="132"/>
      <c r="I27" s="132"/>
      <c r="J27" s="132"/>
      <c r="K27" s="132"/>
      <c r="L27" s="133"/>
      <c r="M27" s="134"/>
      <c r="N27" s="132"/>
      <c r="O27" s="132"/>
      <c r="P27" s="132"/>
      <c r="Q27" s="132"/>
      <c r="R27" s="144"/>
      <c r="S27" s="145"/>
      <c r="T27" s="204">
        <v>0.8</v>
      </c>
      <c r="U27" s="136" t="str">
        <f t="shared" si="10"/>
        <v>/</v>
      </c>
      <c r="V27" s="204">
        <v>0.25</v>
      </c>
      <c r="W27" s="144"/>
      <c r="X27" s="145"/>
      <c r="Y27" s="204">
        <f t="shared" si="14"/>
        <v>0.8</v>
      </c>
      <c r="Z27" s="136" t="str">
        <f t="shared" si="11"/>
        <v>/</v>
      </c>
      <c r="AA27" s="203">
        <f t="shared" si="15"/>
        <v>0.25</v>
      </c>
      <c r="AB27" s="152"/>
      <c r="AC27" s="136"/>
      <c r="AD27" s="167"/>
      <c r="AE27" s="146"/>
      <c r="AF27" s="136"/>
      <c r="AG27" s="242"/>
      <c r="AH27" s="224"/>
      <c r="AI27" s="222"/>
      <c r="AJ27" s="223"/>
      <c r="AK27" s="224"/>
      <c r="AL27" s="222"/>
      <c r="AM27" s="223"/>
      <c r="AN27" s="243">
        <f t="shared" si="16"/>
        <v>0</v>
      </c>
      <c r="AO27" s="222"/>
      <c r="AP27" s="167">
        <f t="shared" si="17"/>
        <v>0</v>
      </c>
      <c r="AQ27" s="139"/>
      <c r="AR27" s="222"/>
      <c r="AS27" s="223"/>
      <c r="AT27" s="139"/>
      <c r="AU27" s="222"/>
      <c r="AV27" s="223"/>
      <c r="AW27" s="149"/>
      <c r="AX27" s="150"/>
      <c r="AY27" s="208"/>
      <c r="AZ27" s="204">
        <v>0.8</v>
      </c>
      <c r="BA27" s="136" t="str">
        <f t="shared" si="12"/>
        <v>/</v>
      </c>
      <c r="BB27" s="203">
        <v>0.25</v>
      </c>
      <c r="BC27" s="204">
        <f t="shared" si="18"/>
        <v>0.8</v>
      </c>
      <c r="BD27" s="136" t="str">
        <f t="shared" si="13"/>
        <v>/</v>
      </c>
      <c r="BE27" s="203">
        <f t="shared" si="19"/>
        <v>0.25</v>
      </c>
      <c r="BF27" s="152"/>
      <c r="BG27" s="150"/>
      <c r="BH27" s="150"/>
      <c r="BI27" s="139"/>
      <c r="BJ27" s="147"/>
      <c r="BK27" s="223"/>
      <c r="BL27" s="139"/>
      <c r="BM27" s="147"/>
      <c r="BN27" s="223"/>
      <c r="BO27" s="139"/>
      <c r="BP27" s="136"/>
      <c r="BQ27" s="203"/>
      <c r="BR27" s="381">
        <f t="shared" si="20"/>
        <v>0</v>
      </c>
      <c r="BS27" s="136"/>
      <c r="BT27" s="203">
        <f t="shared" si="21"/>
        <v>0</v>
      </c>
      <c r="BU27" s="207"/>
    </row>
    <row r="28" spans="1:80" ht="31.5" x14ac:dyDescent="0.25">
      <c r="A28" s="209">
        <v>8</v>
      </c>
      <c r="B28" s="376" t="s">
        <v>143</v>
      </c>
      <c r="C28" s="134"/>
      <c r="D28" s="132"/>
      <c r="E28" s="132"/>
      <c r="F28" s="132"/>
      <c r="G28" s="133"/>
      <c r="H28" s="132"/>
      <c r="I28" s="132"/>
      <c r="J28" s="132"/>
      <c r="K28" s="132"/>
      <c r="L28" s="133"/>
      <c r="M28" s="134"/>
      <c r="N28" s="132"/>
      <c r="O28" s="132"/>
      <c r="P28" s="132"/>
      <c r="Q28" s="132"/>
      <c r="R28" s="144"/>
      <c r="S28" s="145"/>
      <c r="T28" s="204">
        <v>2.2000000000000002</v>
      </c>
      <c r="U28" s="136" t="str">
        <f t="shared" si="10"/>
        <v>/</v>
      </c>
      <c r="V28" s="204">
        <v>0.16</v>
      </c>
      <c r="W28" s="144"/>
      <c r="X28" s="145"/>
      <c r="Y28" s="204">
        <f t="shared" si="14"/>
        <v>2.2000000000000002</v>
      </c>
      <c r="Z28" s="136" t="str">
        <f t="shared" si="11"/>
        <v>/</v>
      </c>
      <c r="AA28" s="203">
        <f t="shared" si="15"/>
        <v>0.16</v>
      </c>
      <c r="AB28" s="152"/>
      <c r="AC28" s="136"/>
      <c r="AD28" s="167"/>
      <c r="AE28" s="146"/>
      <c r="AF28" s="136"/>
      <c r="AG28" s="242"/>
      <c r="AH28" s="224"/>
      <c r="AI28" s="222"/>
      <c r="AJ28" s="223"/>
      <c r="AK28" s="224"/>
      <c r="AL28" s="222"/>
      <c r="AM28" s="223"/>
      <c r="AN28" s="243">
        <f t="shared" si="16"/>
        <v>0</v>
      </c>
      <c r="AO28" s="222"/>
      <c r="AP28" s="167">
        <f t="shared" si="17"/>
        <v>0</v>
      </c>
      <c r="AQ28" s="139"/>
      <c r="AR28" s="222"/>
      <c r="AS28" s="223"/>
      <c r="AT28" s="139"/>
      <c r="AU28" s="222"/>
      <c r="AV28" s="223"/>
      <c r="AW28" s="149"/>
      <c r="AX28" s="150"/>
      <c r="AY28" s="208"/>
      <c r="AZ28" s="204">
        <v>2.2000000000000002</v>
      </c>
      <c r="BA28" s="136" t="str">
        <f t="shared" si="12"/>
        <v>/</v>
      </c>
      <c r="BB28" s="203">
        <v>0.16</v>
      </c>
      <c r="BC28" s="204">
        <f t="shared" si="18"/>
        <v>2.2000000000000002</v>
      </c>
      <c r="BD28" s="136" t="str">
        <f t="shared" si="13"/>
        <v>/</v>
      </c>
      <c r="BE28" s="203">
        <f t="shared" si="19"/>
        <v>0.16</v>
      </c>
      <c r="BF28" s="152"/>
      <c r="BG28" s="150"/>
      <c r="BH28" s="150"/>
      <c r="BI28" s="139"/>
      <c r="BJ28" s="147"/>
      <c r="BK28" s="223"/>
      <c r="BL28" s="139"/>
      <c r="BM28" s="147"/>
      <c r="BN28" s="223"/>
      <c r="BO28" s="139"/>
      <c r="BP28" s="136"/>
      <c r="BQ28" s="203"/>
      <c r="BR28" s="381">
        <f t="shared" si="20"/>
        <v>0</v>
      </c>
      <c r="BS28" s="136"/>
      <c r="BT28" s="203">
        <f t="shared" si="21"/>
        <v>0</v>
      </c>
      <c r="BU28" s="207"/>
    </row>
    <row r="29" spans="1:80" ht="31.5" x14ac:dyDescent="0.25">
      <c r="A29" s="209">
        <v>9</v>
      </c>
      <c r="B29" s="376" t="s">
        <v>144</v>
      </c>
      <c r="C29" s="134"/>
      <c r="D29" s="132"/>
      <c r="E29" s="132"/>
      <c r="F29" s="132"/>
      <c r="G29" s="133"/>
      <c r="H29" s="132"/>
      <c r="I29" s="132"/>
      <c r="J29" s="132"/>
      <c r="K29" s="132"/>
      <c r="L29" s="133"/>
      <c r="M29" s="134"/>
      <c r="N29" s="132"/>
      <c r="O29" s="132"/>
      <c r="P29" s="132"/>
      <c r="Q29" s="132"/>
      <c r="R29" s="144"/>
      <c r="S29" s="145"/>
      <c r="T29" s="204">
        <v>1.05</v>
      </c>
      <c r="U29" s="136" t="str">
        <f t="shared" si="10"/>
        <v>/</v>
      </c>
      <c r="V29" s="204">
        <v>0.25</v>
      </c>
      <c r="W29" s="144"/>
      <c r="X29" s="145"/>
      <c r="Y29" s="204">
        <f t="shared" si="14"/>
        <v>1.05</v>
      </c>
      <c r="Z29" s="136" t="str">
        <f t="shared" si="11"/>
        <v>/</v>
      </c>
      <c r="AA29" s="203">
        <f t="shared" si="15"/>
        <v>0.25</v>
      </c>
      <c r="AB29" s="152"/>
      <c r="AC29" s="136"/>
      <c r="AD29" s="167"/>
      <c r="AE29" s="224"/>
      <c r="AF29" s="222"/>
      <c r="AG29" s="223"/>
      <c r="AH29" s="224"/>
      <c r="AI29" s="222"/>
      <c r="AJ29" s="223"/>
      <c r="AK29" s="224"/>
      <c r="AL29" s="222"/>
      <c r="AM29" s="223"/>
      <c r="AN29" s="243">
        <f t="shared" si="16"/>
        <v>0</v>
      </c>
      <c r="AO29" s="222"/>
      <c r="AP29" s="167">
        <f t="shared" si="17"/>
        <v>0</v>
      </c>
      <c r="AQ29" s="139"/>
      <c r="AR29" s="222"/>
      <c r="AS29" s="223"/>
      <c r="AT29" s="139"/>
      <c r="AU29" s="222"/>
      <c r="AV29" s="223"/>
      <c r="AW29" s="149"/>
      <c r="AX29" s="150"/>
      <c r="AY29" s="208"/>
      <c r="AZ29" s="204">
        <v>1.05</v>
      </c>
      <c r="BA29" s="136" t="str">
        <f t="shared" si="12"/>
        <v>/</v>
      </c>
      <c r="BB29" s="203">
        <v>0.25</v>
      </c>
      <c r="BC29" s="204">
        <f t="shared" si="18"/>
        <v>1.05</v>
      </c>
      <c r="BD29" s="136" t="str">
        <f t="shared" si="13"/>
        <v>/</v>
      </c>
      <c r="BE29" s="203">
        <f t="shared" si="19"/>
        <v>0.25</v>
      </c>
      <c r="BF29" s="152"/>
      <c r="BG29" s="150"/>
      <c r="BH29" s="150"/>
      <c r="BI29" s="139"/>
      <c r="BJ29" s="147"/>
      <c r="BK29" s="223"/>
      <c r="BL29" s="139"/>
      <c r="BM29" s="147"/>
      <c r="BN29" s="223"/>
      <c r="BO29" s="139"/>
      <c r="BP29" s="136"/>
      <c r="BQ29" s="203"/>
      <c r="BR29" s="381">
        <f t="shared" si="20"/>
        <v>0</v>
      </c>
      <c r="BS29" s="136"/>
      <c r="BT29" s="203">
        <f t="shared" si="21"/>
        <v>0</v>
      </c>
      <c r="BU29" s="207"/>
    </row>
    <row r="30" spans="1:80" x14ac:dyDescent="0.25">
      <c r="A30" s="209">
        <v>10</v>
      </c>
      <c r="B30" s="196" t="s">
        <v>81</v>
      </c>
      <c r="C30" s="134"/>
      <c r="D30" s="132"/>
      <c r="E30" s="132"/>
      <c r="F30" s="132"/>
      <c r="G30" s="133"/>
      <c r="H30" s="132"/>
      <c r="I30" s="132"/>
      <c r="J30" s="132"/>
      <c r="K30" s="132"/>
      <c r="L30" s="132"/>
      <c r="M30" s="134"/>
      <c r="N30" s="132"/>
      <c r="O30" s="132"/>
      <c r="P30" s="132"/>
      <c r="Q30" s="132"/>
      <c r="R30" s="144"/>
      <c r="S30" s="145"/>
      <c r="T30" s="204"/>
      <c r="U30" s="136" t="str">
        <f t="shared" si="10"/>
        <v/>
      </c>
      <c r="V30" s="204"/>
      <c r="W30" s="144"/>
      <c r="X30" s="145"/>
      <c r="Y30" s="204">
        <f t="shared" si="14"/>
        <v>0</v>
      </c>
      <c r="Z30" s="136" t="str">
        <f t="shared" si="11"/>
        <v/>
      </c>
      <c r="AA30" s="203">
        <f t="shared" si="15"/>
        <v>0</v>
      </c>
      <c r="AB30" s="152"/>
      <c r="AC30" s="136"/>
      <c r="AD30" s="167"/>
      <c r="AE30" s="224"/>
      <c r="AF30" s="222"/>
      <c r="AG30" s="223"/>
      <c r="AH30" s="224"/>
      <c r="AI30" s="222"/>
      <c r="AJ30" s="223"/>
      <c r="AK30" s="224"/>
      <c r="AL30" s="222"/>
      <c r="AM30" s="223"/>
      <c r="AN30" s="243">
        <f t="shared" si="16"/>
        <v>0</v>
      </c>
      <c r="AO30" s="222"/>
      <c r="AP30" s="167">
        <f t="shared" si="17"/>
        <v>0</v>
      </c>
      <c r="AQ30" s="139"/>
      <c r="AR30" s="222"/>
      <c r="AS30" s="223"/>
      <c r="AT30" s="139"/>
      <c r="AU30" s="222"/>
      <c r="AV30" s="223"/>
      <c r="AW30" s="149"/>
      <c r="AX30" s="150"/>
      <c r="AY30" s="208"/>
      <c r="AZ30" s="204"/>
      <c r="BA30" s="136" t="str">
        <f t="shared" si="12"/>
        <v/>
      </c>
      <c r="BB30" s="203"/>
      <c r="BC30" s="204">
        <f t="shared" si="18"/>
        <v>0</v>
      </c>
      <c r="BD30" s="136" t="str">
        <f t="shared" si="13"/>
        <v/>
      </c>
      <c r="BE30" s="203">
        <f t="shared" si="19"/>
        <v>0</v>
      </c>
      <c r="BF30" s="152"/>
      <c r="BG30" s="150"/>
      <c r="BH30" s="150"/>
      <c r="BI30" s="139"/>
      <c r="BJ30" s="147"/>
      <c r="BK30" s="223"/>
      <c r="BL30" s="139"/>
      <c r="BM30" s="147"/>
      <c r="BN30" s="223"/>
      <c r="BO30" s="139"/>
      <c r="BP30" s="136"/>
      <c r="BQ30" s="203"/>
      <c r="BR30" s="381">
        <f t="shared" si="20"/>
        <v>0</v>
      </c>
      <c r="BS30" s="136"/>
      <c r="BT30" s="203">
        <f t="shared" si="21"/>
        <v>0</v>
      </c>
      <c r="BU30" s="207"/>
    </row>
    <row r="31" spans="1:80" ht="47.25" x14ac:dyDescent="0.25">
      <c r="A31" s="209">
        <v>11</v>
      </c>
      <c r="B31" s="117" t="s">
        <v>122</v>
      </c>
      <c r="C31" s="134"/>
      <c r="D31" s="132"/>
      <c r="E31" s="132"/>
      <c r="F31" s="132"/>
      <c r="G31" s="133"/>
      <c r="H31" s="132"/>
      <c r="I31" s="132"/>
      <c r="J31" s="132"/>
      <c r="K31" s="132"/>
      <c r="L31" s="132"/>
      <c r="M31" s="134"/>
      <c r="N31" s="132"/>
      <c r="O31" s="132"/>
      <c r="P31" s="132"/>
      <c r="Q31" s="132"/>
      <c r="R31" s="144"/>
      <c r="S31" s="145"/>
      <c r="T31" s="204">
        <v>13.4</v>
      </c>
      <c r="U31" s="136" t="str">
        <f t="shared" si="10"/>
        <v>/</v>
      </c>
      <c r="V31" s="204"/>
      <c r="W31" s="144"/>
      <c r="X31" s="145"/>
      <c r="Y31" s="204">
        <f t="shared" si="14"/>
        <v>13.4</v>
      </c>
      <c r="Z31" s="136" t="str">
        <f t="shared" si="11"/>
        <v>/</v>
      </c>
      <c r="AA31" s="203">
        <f t="shared" si="15"/>
        <v>0</v>
      </c>
      <c r="AB31" s="154"/>
      <c r="AC31" s="136"/>
      <c r="AD31" s="167"/>
      <c r="AE31" s="224"/>
      <c r="AF31" s="222"/>
      <c r="AG31" s="223"/>
      <c r="AH31" s="224"/>
      <c r="AI31" s="222"/>
      <c r="AJ31" s="223"/>
      <c r="AK31" s="224"/>
      <c r="AL31" s="222"/>
      <c r="AM31" s="223"/>
      <c r="AN31" s="243">
        <f t="shared" si="16"/>
        <v>0</v>
      </c>
      <c r="AO31" s="222"/>
      <c r="AP31" s="167">
        <f t="shared" si="17"/>
        <v>0</v>
      </c>
      <c r="AQ31" s="139"/>
      <c r="AR31" s="222"/>
      <c r="AS31" s="223"/>
      <c r="AT31" s="139"/>
      <c r="AU31" s="222"/>
      <c r="AV31" s="223"/>
      <c r="AW31" s="149"/>
      <c r="AX31" s="150"/>
      <c r="AY31" s="208"/>
      <c r="AZ31" s="204">
        <v>13.4</v>
      </c>
      <c r="BA31" s="136" t="str">
        <f t="shared" si="12"/>
        <v>/</v>
      </c>
      <c r="BB31" s="203"/>
      <c r="BC31" s="204">
        <f t="shared" si="18"/>
        <v>13.4</v>
      </c>
      <c r="BD31" s="136" t="str">
        <f t="shared" si="13"/>
        <v>/</v>
      </c>
      <c r="BE31" s="203">
        <f t="shared" si="19"/>
        <v>0</v>
      </c>
      <c r="BF31" s="154"/>
      <c r="BG31" s="150"/>
      <c r="BH31" s="150"/>
      <c r="BI31" s="139"/>
      <c r="BJ31" s="147"/>
      <c r="BK31" s="223"/>
      <c r="BL31" s="139"/>
      <c r="BM31" s="147"/>
      <c r="BN31" s="223"/>
      <c r="BO31" s="139"/>
      <c r="BP31" s="136"/>
      <c r="BQ31" s="203"/>
      <c r="BR31" s="381">
        <f t="shared" si="20"/>
        <v>0</v>
      </c>
      <c r="BS31" s="136"/>
      <c r="BT31" s="203">
        <f t="shared" si="21"/>
        <v>0</v>
      </c>
      <c r="BU31" s="207"/>
    </row>
    <row r="32" spans="1:80" ht="47.25" x14ac:dyDescent="0.25">
      <c r="A32" s="209">
        <v>12</v>
      </c>
      <c r="B32" s="197" t="s">
        <v>145</v>
      </c>
      <c r="C32" s="134"/>
      <c r="D32" s="132"/>
      <c r="E32" s="132"/>
      <c r="F32" s="132"/>
      <c r="G32" s="133"/>
      <c r="H32" s="132"/>
      <c r="I32" s="132"/>
      <c r="J32" s="132"/>
      <c r="K32" s="132"/>
      <c r="L32" s="133"/>
      <c r="M32" s="134"/>
      <c r="N32" s="132"/>
      <c r="O32" s="132"/>
      <c r="P32" s="132"/>
      <c r="Q32" s="132"/>
      <c r="R32" s="155"/>
      <c r="S32" s="153"/>
      <c r="T32" s="204"/>
      <c r="U32" s="136" t="str">
        <f t="shared" si="10"/>
        <v>/</v>
      </c>
      <c r="V32" s="204">
        <v>0.8</v>
      </c>
      <c r="W32" s="155"/>
      <c r="X32" s="153"/>
      <c r="Y32" s="204">
        <f t="shared" si="14"/>
        <v>0</v>
      </c>
      <c r="Z32" s="136" t="str">
        <f t="shared" si="11"/>
        <v>/</v>
      </c>
      <c r="AA32" s="203">
        <f t="shared" si="15"/>
        <v>0.8</v>
      </c>
      <c r="AB32" s="154"/>
      <c r="AC32" s="136"/>
      <c r="AD32" s="167"/>
      <c r="AE32" s="224"/>
      <c r="AF32" s="222"/>
      <c r="AG32" s="223"/>
      <c r="AH32" s="244"/>
      <c r="AI32" s="136"/>
      <c r="AJ32" s="242"/>
      <c r="AK32" s="224"/>
      <c r="AL32" s="222"/>
      <c r="AM32" s="223"/>
      <c r="AN32" s="243">
        <f t="shared" si="16"/>
        <v>0</v>
      </c>
      <c r="AO32" s="136"/>
      <c r="AP32" s="167">
        <f t="shared" si="17"/>
        <v>0</v>
      </c>
      <c r="AQ32" s="139"/>
      <c r="AR32" s="222"/>
      <c r="AS32" s="223"/>
      <c r="AT32" s="139"/>
      <c r="AU32" s="222"/>
      <c r="AV32" s="223"/>
      <c r="AW32" s="149"/>
      <c r="AX32" s="150"/>
      <c r="AY32" s="208"/>
      <c r="AZ32" s="204"/>
      <c r="BA32" s="136" t="str">
        <f t="shared" si="12"/>
        <v>/</v>
      </c>
      <c r="BB32" s="203">
        <v>0.2</v>
      </c>
      <c r="BC32" s="204">
        <f t="shared" si="18"/>
        <v>0</v>
      </c>
      <c r="BD32" s="136" t="str">
        <f t="shared" si="13"/>
        <v>/</v>
      </c>
      <c r="BE32" s="203">
        <f t="shared" si="19"/>
        <v>0.2</v>
      </c>
      <c r="BF32" s="154"/>
      <c r="BG32" s="150"/>
      <c r="BH32" s="150"/>
      <c r="BI32" s="139"/>
      <c r="BJ32" s="147"/>
      <c r="BK32" s="223"/>
      <c r="BL32" s="139"/>
      <c r="BM32" s="147"/>
      <c r="BN32" s="223"/>
      <c r="BO32" s="139"/>
      <c r="BP32" s="136"/>
      <c r="BQ32" s="203"/>
      <c r="BR32" s="381">
        <f t="shared" si="20"/>
        <v>0</v>
      </c>
      <c r="BS32" s="136"/>
      <c r="BT32" s="203">
        <f t="shared" si="21"/>
        <v>0</v>
      </c>
      <c r="BU32" s="207"/>
    </row>
    <row r="33" spans="1:73" ht="31.5" x14ac:dyDescent="0.25">
      <c r="A33" s="209">
        <v>13</v>
      </c>
      <c r="B33" s="376" t="s">
        <v>146</v>
      </c>
      <c r="C33" s="134"/>
      <c r="D33" s="132"/>
      <c r="E33" s="132"/>
      <c r="F33" s="132"/>
      <c r="G33" s="133"/>
      <c r="H33" s="132"/>
      <c r="I33" s="132"/>
      <c r="J33" s="132"/>
      <c r="K33" s="132"/>
      <c r="L33" s="133"/>
      <c r="M33" s="134"/>
      <c r="N33" s="132"/>
      <c r="O33" s="132"/>
      <c r="P33" s="132"/>
      <c r="Q33" s="132"/>
      <c r="R33" s="144"/>
      <c r="S33" s="145"/>
      <c r="T33" s="204">
        <v>1.1000000000000001</v>
      </c>
      <c r="U33" s="136" t="str">
        <f t="shared" si="10"/>
        <v>/</v>
      </c>
      <c r="V33" s="204"/>
      <c r="W33" s="144"/>
      <c r="X33" s="145"/>
      <c r="Y33" s="204">
        <f t="shared" si="14"/>
        <v>1.1000000000000001</v>
      </c>
      <c r="Z33" s="136" t="str">
        <f t="shared" si="11"/>
        <v>/</v>
      </c>
      <c r="AA33" s="203">
        <f t="shared" si="15"/>
        <v>0</v>
      </c>
      <c r="AB33" s="152"/>
      <c r="AC33" s="136"/>
      <c r="AD33" s="167"/>
      <c r="AE33" s="224"/>
      <c r="AF33" s="222"/>
      <c r="AG33" s="223"/>
      <c r="AH33" s="146"/>
      <c r="AI33" s="136"/>
      <c r="AJ33" s="242"/>
      <c r="AK33" s="224"/>
      <c r="AL33" s="222"/>
      <c r="AM33" s="223"/>
      <c r="AN33" s="243">
        <f t="shared" si="16"/>
        <v>0</v>
      </c>
      <c r="AO33" s="136"/>
      <c r="AP33" s="167">
        <f t="shared" si="17"/>
        <v>0</v>
      </c>
      <c r="AQ33" s="139"/>
      <c r="AR33" s="222"/>
      <c r="AS33" s="223"/>
      <c r="AT33" s="139"/>
      <c r="AU33" s="222"/>
      <c r="AV33" s="223"/>
      <c r="AW33" s="149"/>
      <c r="AX33" s="150"/>
      <c r="AY33" s="208"/>
      <c r="AZ33" s="204">
        <v>1.1000000000000001</v>
      </c>
      <c r="BA33" s="136" t="str">
        <f t="shared" si="12"/>
        <v>/</v>
      </c>
      <c r="BB33" s="203"/>
      <c r="BC33" s="204">
        <f t="shared" si="18"/>
        <v>1.1000000000000001</v>
      </c>
      <c r="BD33" s="136" t="str">
        <f t="shared" si="13"/>
        <v>/</v>
      </c>
      <c r="BE33" s="203">
        <f t="shared" si="19"/>
        <v>0</v>
      </c>
      <c r="BF33" s="152"/>
      <c r="BG33" s="150"/>
      <c r="BH33" s="150"/>
      <c r="BI33" s="139"/>
      <c r="BJ33" s="147"/>
      <c r="BK33" s="223"/>
      <c r="BL33" s="156"/>
      <c r="BM33" s="140"/>
      <c r="BN33" s="223"/>
      <c r="BO33" s="139"/>
      <c r="BP33" s="136"/>
      <c r="BQ33" s="203"/>
      <c r="BR33" s="381">
        <f t="shared" si="20"/>
        <v>0</v>
      </c>
      <c r="BS33" s="136"/>
      <c r="BT33" s="203">
        <f t="shared" si="21"/>
        <v>0</v>
      </c>
      <c r="BU33" s="207"/>
    </row>
    <row r="34" spans="1:73" ht="31.5" x14ac:dyDescent="0.25">
      <c r="A34" s="209">
        <v>14</v>
      </c>
      <c r="B34" s="376" t="s">
        <v>147</v>
      </c>
      <c r="C34" s="134"/>
      <c r="D34" s="132"/>
      <c r="E34" s="132"/>
      <c r="F34" s="132"/>
      <c r="G34" s="133"/>
      <c r="H34" s="132"/>
      <c r="I34" s="132"/>
      <c r="J34" s="132"/>
      <c r="K34" s="132"/>
      <c r="L34" s="133"/>
      <c r="M34" s="134"/>
      <c r="N34" s="132"/>
      <c r="O34" s="132"/>
      <c r="P34" s="132"/>
      <c r="Q34" s="132"/>
      <c r="R34" s="144"/>
      <c r="S34" s="145"/>
      <c r="T34" s="204">
        <v>1</v>
      </c>
      <c r="U34" s="136" t="str">
        <f t="shared" si="10"/>
        <v>/</v>
      </c>
      <c r="V34" s="204"/>
      <c r="W34" s="144"/>
      <c r="X34" s="145"/>
      <c r="Y34" s="204">
        <f t="shared" si="14"/>
        <v>1</v>
      </c>
      <c r="Z34" s="136" t="str">
        <f t="shared" si="11"/>
        <v>/</v>
      </c>
      <c r="AA34" s="203">
        <f t="shared" si="15"/>
        <v>0</v>
      </c>
      <c r="AB34" s="152"/>
      <c r="AC34" s="136"/>
      <c r="AD34" s="167"/>
      <c r="AE34" s="224"/>
      <c r="AF34" s="222"/>
      <c r="AG34" s="223"/>
      <c r="AH34" s="146"/>
      <c r="AI34" s="136"/>
      <c r="AJ34" s="242"/>
      <c r="AK34" s="224"/>
      <c r="AL34" s="222"/>
      <c r="AM34" s="223"/>
      <c r="AN34" s="243">
        <f t="shared" si="16"/>
        <v>0</v>
      </c>
      <c r="AO34" s="222"/>
      <c r="AP34" s="167">
        <f t="shared" si="17"/>
        <v>0</v>
      </c>
      <c r="AQ34" s="139"/>
      <c r="AR34" s="222"/>
      <c r="AS34" s="223"/>
      <c r="AT34" s="139"/>
      <c r="AU34" s="222"/>
      <c r="AV34" s="223"/>
      <c r="AW34" s="149"/>
      <c r="AX34" s="150"/>
      <c r="AY34" s="208"/>
      <c r="AZ34" s="204">
        <v>1</v>
      </c>
      <c r="BA34" s="136" t="str">
        <f t="shared" si="12"/>
        <v>/</v>
      </c>
      <c r="BB34" s="203"/>
      <c r="BC34" s="204">
        <f t="shared" si="18"/>
        <v>1</v>
      </c>
      <c r="BD34" s="136" t="str">
        <f t="shared" si="13"/>
        <v>/</v>
      </c>
      <c r="BE34" s="203">
        <f t="shared" si="19"/>
        <v>0</v>
      </c>
      <c r="BF34" s="152"/>
      <c r="BG34" s="150"/>
      <c r="BH34" s="150"/>
      <c r="BI34" s="139"/>
      <c r="BJ34" s="147"/>
      <c r="BK34" s="223"/>
      <c r="BL34" s="139"/>
      <c r="BM34" s="147"/>
      <c r="BN34" s="223"/>
      <c r="BO34" s="139"/>
      <c r="BP34" s="136"/>
      <c r="BQ34" s="203"/>
      <c r="BR34" s="381">
        <f t="shared" si="20"/>
        <v>0</v>
      </c>
      <c r="BS34" s="136"/>
      <c r="BT34" s="203">
        <f t="shared" si="21"/>
        <v>0</v>
      </c>
      <c r="BU34" s="207"/>
    </row>
    <row r="35" spans="1:73" ht="31.5" x14ac:dyDescent="0.25">
      <c r="A35" s="209">
        <v>15</v>
      </c>
      <c r="B35" s="377" t="s">
        <v>148</v>
      </c>
      <c r="C35" s="134"/>
      <c r="D35" s="132"/>
      <c r="E35" s="132"/>
      <c r="F35" s="132"/>
      <c r="G35" s="133"/>
      <c r="H35" s="132"/>
      <c r="I35" s="132"/>
      <c r="J35" s="132"/>
      <c r="K35" s="132"/>
      <c r="L35" s="133"/>
      <c r="M35" s="134"/>
      <c r="N35" s="132"/>
      <c r="O35" s="132"/>
      <c r="P35" s="132"/>
      <c r="Q35" s="132"/>
      <c r="R35" s="144"/>
      <c r="S35" s="145"/>
      <c r="T35" s="204">
        <v>1</v>
      </c>
      <c r="U35" s="136" t="str">
        <f t="shared" si="10"/>
        <v>/</v>
      </c>
      <c r="V35" s="204">
        <v>0.4</v>
      </c>
      <c r="W35" s="144"/>
      <c r="X35" s="145"/>
      <c r="Y35" s="204">
        <f t="shared" si="14"/>
        <v>1</v>
      </c>
      <c r="Z35" s="136" t="str">
        <f t="shared" si="11"/>
        <v>/</v>
      </c>
      <c r="AA35" s="203">
        <f t="shared" si="15"/>
        <v>0.4</v>
      </c>
      <c r="AB35" s="152"/>
      <c r="AC35" s="136"/>
      <c r="AD35" s="167"/>
      <c r="AE35" s="224"/>
      <c r="AF35" s="222"/>
      <c r="AG35" s="223"/>
      <c r="AH35" s="146"/>
      <c r="AI35" s="136"/>
      <c r="AJ35" s="242"/>
      <c r="AK35" s="224"/>
      <c r="AL35" s="222"/>
      <c r="AM35" s="223"/>
      <c r="AN35" s="243">
        <f t="shared" si="16"/>
        <v>0</v>
      </c>
      <c r="AO35" s="222"/>
      <c r="AP35" s="167">
        <f t="shared" si="17"/>
        <v>0</v>
      </c>
      <c r="AQ35" s="139"/>
      <c r="AR35" s="222"/>
      <c r="AS35" s="223"/>
      <c r="AT35" s="139"/>
      <c r="AU35" s="222"/>
      <c r="AV35" s="223"/>
      <c r="AW35" s="149"/>
      <c r="AX35" s="150"/>
      <c r="AY35" s="208"/>
      <c r="AZ35" s="204">
        <v>1</v>
      </c>
      <c r="BA35" s="136" t="str">
        <f t="shared" si="12"/>
        <v>/</v>
      </c>
      <c r="BB35" s="203">
        <v>0.4</v>
      </c>
      <c r="BC35" s="204">
        <f t="shared" si="18"/>
        <v>1</v>
      </c>
      <c r="BD35" s="136" t="str">
        <f t="shared" si="13"/>
        <v>/</v>
      </c>
      <c r="BE35" s="203">
        <f t="shared" si="19"/>
        <v>0.4</v>
      </c>
      <c r="BF35" s="152"/>
      <c r="BG35" s="150"/>
      <c r="BH35" s="150"/>
      <c r="BI35" s="139"/>
      <c r="BJ35" s="147"/>
      <c r="BK35" s="223"/>
      <c r="BL35" s="139"/>
      <c r="BM35" s="147"/>
      <c r="BN35" s="223"/>
      <c r="BO35" s="139"/>
      <c r="BP35" s="136"/>
      <c r="BQ35" s="203"/>
      <c r="BR35" s="381">
        <f t="shared" si="20"/>
        <v>0</v>
      </c>
      <c r="BS35" s="136"/>
      <c r="BT35" s="203">
        <f t="shared" si="21"/>
        <v>0</v>
      </c>
      <c r="BU35" s="207"/>
    </row>
    <row r="36" spans="1:73" ht="31.5" x14ac:dyDescent="0.25">
      <c r="A36" s="209">
        <v>16</v>
      </c>
      <c r="B36" s="377" t="s">
        <v>149</v>
      </c>
      <c r="C36" s="134"/>
      <c r="D36" s="132"/>
      <c r="E36" s="132"/>
      <c r="F36" s="132"/>
      <c r="G36" s="133"/>
      <c r="H36" s="132"/>
      <c r="I36" s="132"/>
      <c r="J36" s="132"/>
      <c r="K36" s="132"/>
      <c r="L36" s="133"/>
      <c r="M36" s="134"/>
      <c r="N36" s="132"/>
      <c r="O36" s="132"/>
      <c r="P36" s="132"/>
      <c r="Q36" s="132"/>
      <c r="R36" s="144"/>
      <c r="S36" s="145"/>
      <c r="T36" s="204">
        <v>2.65</v>
      </c>
      <c r="U36" s="136" t="str">
        <f t="shared" si="10"/>
        <v>/</v>
      </c>
      <c r="V36" s="204">
        <v>0.25</v>
      </c>
      <c r="W36" s="144"/>
      <c r="X36" s="145"/>
      <c r="Y36" s="204">
        <f t="shared" si="14"/>
        <v>2.65</v>
      </c>
      <c r="Z36" s="136" t="str">
        <f t="shared" si="11"/>
        <v>/</v>
      </c>
      <c r="AA36" s="203">
        <f t="shared" si="15"/>
        <v>0.25</v>
      </c>
      <c r="AB36" s="152"/>
      <c r="AC36" s="136"/>
      <c r="AD36" s="167"/>
      <c r="AE36" s="224"/>
      <c r="AF36" s="222"/>
      <c r="AG36" s="223"/>
      <c r="AH36" s="146"/>
      <c r="AI36" s="136"/>
      <c r="AJ36" s="242"/>
      <c r="AK36" s="224"/>
      <c r="AL36" s="222"/>
      <c r="AM36" s="223"/>
      <c r="AN36" s="243">
        <f t="shared" si="16"/>
        <v>0</v>
      </c>
      <c r="AO36" s="222"/>
      <c r="AP36" s="167">
        <f t="shared" si="17"/>
        <v>0</v>
      </c>
      <c r="AQ36" s="139"/>
      <c r="AR36" s="222"/>
      <c r="AS36" s="223"/>
      <c r="AT36" s="139"/>
      <c r="AU36" s="222"/>
      <c r="AV36" s="223"/>
      <c r="AW36" s="149"/>
      <c r="AX36" s="150"/>
      <c r="AY36" s="208"/>
      <c r="AZ36" s="204">
        <v>2.65</v>
      </c>
      <c r="BA36" s="136" t="str">
        <f t="shared" si="12"/>
        <v>/</v>
      </c>
      <c r="BB36" s="203">
        <v>0.25</v>
      </c>
      <c r="BC36" s="204">
        <f t="shared" si="18"/>
        <v>2.65</v>
      </c>
      <c r="BD36" s="136" t="str">
        <f t="shared" si="13"/>
        <v>/</v>
      </c>
      <c r="BE36" s="203">
        <f t="shared" si="19"/>
        <v>0.25</v>
      </c>
      <c r="BF36" s="152"/>
      <c r="BG36" s="150"/>
      <c r="BH36" s="150"/>
      <c r="BI36" s="139"/>
      <c r="BJ36" s="147"/>
      <c r="BK36" s="223"/>
      <c r="BL36" s="139"/>
      <c r="BM36" s="147"/>
      <c r="BN36" s="223"/>
      <c r="BO36" s="139"/>
      <c r="BP36" s="136"/>
      <c r="BQ36" s="203"/>
      <c r="BR36" s="381">
        <f t="shared" si="20"/>
        <v>0</v>
      </c>
      <c r="BS36" s="136"/>
      <c r="BT36" s="203">
        <f t="shared" si="21"/>
        <v>0</v>
      </c>
      <c r="BU36" s="207"/>
    </row>
    <row r="37" spans="1:73" x14ac:dyDescent="0.25">
      <c r="A37" s="209">
        <v>17</v>
      </c>
      <c r="B37" s="196" t="s">
        <v>82</v>
      </c>
      <c r="C37" s="134"/>
      <c r="D37" s="132"/>
      <c r="E37" s="132"/>
      <c r="F37" s="132"/>
      <c r="G37" s="133"/>
      <c r="H37" s="132"/>
      <c r="I37" s="132"/>
      <c r="J37" s="132"/>
      <c r="K37" s="132"/>
      <c r="L37" s="133"/>
      <c r="M37" s="134"/>
      <c r="N37" s="132"/>
      <c r="O37" s="132"/>
      <c r="P37" s="132"/>
      <c r="Q37" s="132"/>
      <c r="R37" s="144"/>
      <c r="S37" s="145"/>
      <c r="T37" s="204"/>
      <c r="U37" s="136" t="str">
        <f t="shared" si="10"/>
        <v/>
      </c>
      <c r="V37" s="204"/>
      <c r="W37" s="144"/>
      <c r="X37" s="145"/>
      <c r="Y37" s="204">
        <f t="shared" si="14"/>
        <v>0</v>
      </c>
      <c r="Z37" s="136" t="str">
        <f t="shared" si="11"/>
        <v/>
      </c>
      <c r="AA37" s="203">
        <f t="shared" si="15"/>
        <v>0</v>
      </c>
      <c r="AB37" s="152"/>
      <c r="AC37" s="136"/>
      <c r="AD37" s="167"/>
      <c r="AE37" s="224"/>
      <c r="AF37" s="222"/>
      <c r="AG37" s="223"/>
      <c r="AH37" s="146"/>
      <c r="AI37" s="136"/>
      <c r="AJ37" s="242"/>
      <c r="AK37" s="224"/>
      <c r="AL37" s="222"/>
      <c r="AM37" s="223"/>
      <c r="AN37" s="243">
        <f t="shared" si="16"/>
        <v>0</v>
      </c>
      <c r="AO37" s="222"/>
      <c r="AP37" s="167">
        <f t="shared" si="17"/>
        <v>0</v>
      </c>
      <c r="AQ37" s="139"/>
      <c r="AR37" s="222"/>
      <c r="AS37" s="223"/>
      <c r="AT37" s="139"/>
      <c r="AU37" s="222"/>
      <c r="AV37" s="223"/>
      <c r="AW37" s="149"/>
      <c r="AX37" s="150"/>
      <c r="AY37" s="208"/>
      <c r="AZ37" s="204"/>
      <c r="BA37" s="136" t="str">
        <f t="shared" si="12"/>
        <v/>
      </c>
      <c r="BB37" s="203"/>
      <c r="BC37" s="204">
        <f t="shared" si="18"/>
        <v>0</v>
      </c>
      <c r="BD37" s="136" t="str">
        <f t="shared" si="13"/>
        <v/>
      </c>
      <c r="BE37" s="203">
        <f t="shared" si="19"/>
        <v>0</v>
      </c>
      <c r="BF37" s="152"/>
      <c r="BG37" s="150"/>
      <c r="BH37" s="150"/>
      <c r="BI37" s="139"/>
      <c r="BJ37" s="147"/>
      <c r="BK37" s="223"/>
      <c r="BL37" s="139"/>
      <c r="BM37" s="147"/>
      <c r="BN37" s="223"/>
      <c r="BO37" s="139"/>
      <c r="BP37" s="136"/>
      <c r="BQ37" s="203"/>
      <c r="BR37" s="381">
        <f t="shared" si="20"/>
        <v>0</v>
      </c>
      <c r="BS37" s="136"/>
      <c r="BT37" s="203">
        <f t="shared" si="21"/>
        <v>0</v>
      </c>
      <c r="BU37" s="207"/>
    </row>
    <row r="38" spans="1:73" ht="31.5" x14ac:dyDescent="0.25">
      <c r="A38" s="209">
        <v>18</v>
      </c>
      <c r="B38" s="377" t="s">
        <v>150</v>
      </c>
      <c r="C38" s="134"/>
      <c r="D38" s="132"/>
      <c r="E38" s="132"/>
      <c r="F38" s="132"/>
      <c r="G38" s="133"/>
      <c r="H38" s="132"/>
      <c r="I38" s="132"/>
      <c r="J38" s="132"/>
      <c r="K38" s="132"/>
      <c r="L38" s="133"/>
      <c r="M38" s="134"/>
      <c r="N38" s="132"/>
      <c r="O38" s="132"/>
      <c r="P38" s="132"/>
      <c r="Q38" s="132"/>
      <c r="R38" s="144"/>
      <c r="S38" s="145"/>
      <c r="T38" s="204">
        <v>0.92</v>
      </c>
      <c r="U38" s="136" t="str">
        <f t="shared" si="10"/>
        <v>/</v>
      </c>
      <c r="V38" s="204">
        <v>0.1</v>
      </c>
      <c r="W38" s="144"/>
      <c r="X38" s="145"/>
      <c r="Y38" s="204">
        <f t="shared" si="14"/>
        <v>0.92</v>
      </c>
      <c r="Z38" s="136" t="str">
        <f t="shared" si="11"/>
        <v>/</v>
      </c>
      <c r="AA38" s="203">
        <f t="shared" si="15"/>
        <v>0.1</v>
      </c>
      <c r="AB38" s="152"/>
      <c r="AC38" s="136"/>
      <c r="AD38" s="167"/>
      <c r="AE38" s="224"/>
      <c r="AF38" s="222"/>
      <c r="AG38" s="223"/>
      <c r="AH38" s="146"/>
      <c r="AI38" s="136"/>
      <c r="AJ38" s="242"/>
      <c r="AK38" s="224"/>
      <c r="AL38" s="222"/>
      <c r="AM38" s="223"/>
      <c r="AN38" s="243">
        <f t="shared" si="16"/>
        <v>0</v>
      </c>
      <c r="AO38" s="222"/>
      <c r="AP38" s="167">
        <f t="shared" si="17"/>
        <v>0</v>
      </c>
      <c r="AQ38" s="139"/>
      <c r="AR38" s="222"/>
      <c r="AS38" s="223"/>
      <c r="AT38" s="139"/>
      <c r="AU38" s="222"/>
      <c r="AV38" s="223"/>
      <c r="AW38" s="149"/>
      <c r="AX38" s="150"/>
      <c r="AY38" s="208"/>
      <c r="AZ38" s="204">
        <v>0.92</v>
      </c>
      <c r="BA38" s="136" t="str">
        <f t="shared" si="12"/>
        <v>/</v>
      </c>
      <c r="BB38" s="203">
        <v>0.1</v>
      </c>
      <c r="BC38" s="204">
        <f t="shared" si="18"/>
        <v>0.92</v>
      </c>
      <c r="BD38" s="136" t="str">
        <f t="shared" si="13"/>
        <v>/</v>
      </c>
      <c r="BE38" s="203">
        <f t="shared" si="19"/>
        <v>0.1</v>
      </c>
      <c r="BF38" s="152"/>
      <c r="BG38" s="150"/>
      <c r="BH38" s="150"/>
      <c r="BI38" s="139"/>
      <c r="BJ38" s="147"/>
      <c r="BK38" s="223"/>
      <c r="BL38" s="139"/>
      <c r="BM38" s="147"/>
      <c r="BN38" s="223"/>
      <c r="BO38" s="139"/>
      <c r="BP38" s="136"/>
      <c r="BQ38" s="203"/>
      <c r="BR38" s="381">
        <f t="shared" si="20"/>
        <v>0</v>
      </c>
      <c r="BS38" s="136"/>
      <c r="BT38" s="203">
        <f t="shared" si="21"/>
        <v>0</v>
      </c>
      <c r="BU38" s="207"/>
    </row>
    <row r="39" spans="1:73" ht="31.5" x14ac:dyDescent="0.25">
      <c r="A39" s="209">
        <v>19</v>
      </c>
      <c r="B39" s="377" t="s">
        <v>151</v>
      </c>
      <c r="C39" s="134"/>
      <c r="D39" s="132"/>
      <c r="E39" s="132"/>
      <c r="F39" s="132"/>
      <c r="G39" s="133"/>
      <c r="H39" s="132"/>
      <c r="I39" s="132"/>
      <c r="J39" s="132"/>
      <c r="K39" s="132"/>
      <c r="L39" s="133"/>
      <c r="M39" s="134"/>
      <c r="N39" s="132"/>
      <c r="O39" s="132"/>
      <c r="P39" s="132"/>
      <c r="Q39" s="132"/>
      <c r="R39" s="144"/>
      <c r="S39" s="145"/>
      <c r="T39" s="204">
        <v>0.6</v>
      </c>
      <c r="U39" s="136" t="str">
        <f t="shared" si="10"/>
        <v>/</v>
      </c>
      <c r="V39" s="204">
        <v>0.4</v>
      </c>
      <c r="W39" s="144"/>
      <c r="X39" s="145"/>
      <c r="Y39" s="204">
        <f t="shared" si="14"/>
        <v>0.6</v>
      </c>
      <c r="Z39" s="136" t="str">
        <f t="shared" si="11"/>
        <v>/</v>
      </c>
      <c r="AA39" s="203">
        <f t="shared" si="15"/>
        <v>0.4</v>
      </c>
      <c r="AB39" s="152"/>
      <c r="AC39" s="136"/>
      <c r="AD39" s="167"/>
      <c r="AE39" s="224"/>
      <c r="AF39" s="222"/>
      <c r="AG39" s="223"/>
      <c r="AH39" s="146"/>
      <c r="AI39" s="136"/>
      <c r="AJ39" s="242"/>
      <c r="AK39" s="224"/>
      <c r="AL39" s="222"/>
      <c r="AM39" s="223"/>
      <c r="AN39" s="243">
        <f t="shared" si="16"/>
        <v>0</v>
      </c>
      <c r="AO39" s="222"/>
      <c r="AP39" s="167">
        <f t="shared" si="17"/>
        <v>0</v>
      </c>
      <c r="AQ39" s="139"/>
      <c r="AR39" s="222"/>
      <c r="AS39" s="223"/>
      <c r="AT39" s="139"/>
      <c r="AU39" s="222"/>
      <c r="AV39" s="223"/>
      <c r="AW39" s="149"/>
      <c r="AX39" s="150"/>
      <c r="AY39" s="208"/>
      <c r="AZ39" s="204">
        <v>0.6</v>
      </c>
      <c r="BA39" s="136" t="str">
        <f t="shared" si="12"/>
        <v>/</v>
      </c>
      <c r="BB39" s="203">
        <v>0.4</v>
      </c>
      <c r="BC39" s="204">
        <f t="shared" si="18"/>
        <v>0.6</v>
      </c>
      <c r="BD39" s="136" t="str">
        <f t="shared" si="13"/>
        <v>/</v>
      </c>
      <c r="BE39" s="203">
        <f t="shared" si="19"/>
        <v>0.4</v>
      </c>
      <c r="BF39" s="152"/>
      <c r="BG39" s="150"/>
      <c r="BH39" s="150"/>
      <c r="BI39" s="139"/>
      <c r="BJ39" s="147"/>
      <c r="BK39" s="223"/>
      <c r="BL39" s="139"/>
      <c r="BM39" s="147"/>
      <c r="BN39" s="223"/>
      <c r="BO39" s="139"/>
      <c r="BP39" s="136"/>
      <c r="BQ39" s="203"/>
      <c r="BR39" s="381">
        <f t="shared" si="20"/>
        <v>0</v>
      </c>
      <c r="BS39" s="136"/>
      <c r="BT39" s="203">
        <f t="shared" si="21"/>
        <v>0</v>
      </c>
      <c r="BU39" s="207"/>
    </row>
    <row r="40" spans="1:73" x14ac:dyDescent="0.25">
      <c r="A40" s="209">
        <v>20</v>
      </c>
      <c r="B40" s="198" t="s">
        <v>123</v>
      </c>
      <c r="C40" s="134"/>
      <c r="D40" s="132"/>
      <c r="E40" s="132"/>
      <c r="F40" s="132"/>
      <c r="G40" s="133"/>
      <c r="H40" s="132"/>
      <c r="I40" s="132"/>
      <c r="J40" s="132"/>
      <c r="K40" s="132"/>
      <c r="L40" s="133"/>
      <c r="M40" s="134"/>
      <c r="N40" s="132"/>
      <c r="O40" s="132"/>
      <c r="P40" s="132"/>
      <c r="Q40" s="132"/>
      <c r="R40" s="144"/>
      <c r="S40" s="145"/>
      <c r="T40" s="204"/>
      <c r="U40" s="136" t="str">
        <f t="shared" si="10"/>
        <v/>
      </c>
      <c r="V40" s="204"/>
      <c r="W40" s="144"/>
      <c r="X40" s="145"/>
      <c r="Y40" s="204">
        <f t="shared" si="14"/>
        <v>0</v>
      </c>
      <c r="Z40" s="136" t="str">
        <f t="shared" si="11"/>
        <v/>
      </c>
      <c r="AA40" s="203">
        <f t="shared" si="15"/>
        <v>0</v>
      </c>
      <c r="AB40" s="152"/>
      <c r="AC40" s="136"/>
      <c r="AD40" s="167"/>
      <c r="AE40" s="224"/>
      <c r="AF40" s="222"/>
      <c r="AG40" s="223"/>
      <c r="AH40" s="146"/>
      <c r="AI40" s="136"/>
      <c r="AJ40" s="242"/>
      <c r="AK40" s="224"/>
      <c r="AL40" s="222"/>
      <c r="AM40" s="223"/>
      <c r="AN40" s="243">
        <f t="shared" si="16"/>
        <v>0</v>
      </c>
      <c r="AO40" s="222"/>
      <c r="AP40" s="167">
        <f t="shared" si="17"/>
        <v>0</v>
      </c>
      <c r="AQ40" s="139"/>
      <c r="AR40" s="222"/>
      <c r="AS40" s="223"/>
      <c r="AT40" s="139"/>
      <c r="AU40" s="222"/>
      <c r="AV40" s="223"/>
      <c r="AW40" s="149"/>
      <c r="AX40" s="150"/>
      <c r="AY40" s="208"/>
      <c r="AZ40" s="204"/>
      <c r="BA40" s="136" t="str">
        <f t="shared" si="12"/>
        <v/>
      </c>
      <c r="BB40" s="203"/>
      <c r="BC40" s="204">
        <f t="shared" si="18"/>
        <v>0</v>
      </c>
      <c r="BD40" s="136" t="str">
        <f t="shared" si="13"/>
        <v/>
      </c>
      <c r="BE40" s="203">
        <f t="shared" si="19"/>
        <v>0</v>
      </c>
      <c r="BF40" s="152"/>
      <c r="BG40" s="150"/>
      <c r="BH40" s="150"/>
      <c r="BI40" s="139"/>
      <c r="BJ40" s="147"/>
      <c r="BK40" s="223"/>
      <c r="BL40" s="139"/>
      <c r="BM40" s="147"/>
      <c r="BN40" s="223"/>
      <c r="BO40" s="139"/>
      <c r="BP40" s="136"/>
      <c r="BQ40" s="203"/>
      <c r="BR40" s="381">
        <f t="shared" si="20"/>
        <v>0</v>
      </c>
      <c r="BS40" s="136"/>
      <c r="BT40" s="203">
        <f t="shared" si="21"/>
        <v>0</v>
      </c>
      <c r="BU40" s="207"/>
    </row>
    <row r="41" spans="1:73" ht="47.25" x14ac:dyDescent="0.25">
      <c r="A41" s="209">
        <v>21</v>
      </c>
      <c r="B41" s="201" t="s">
        <v>152</v>
      </c>
      <c r="C41" s="134"/>
      <c r="D41" s="132"/>
      <c r="E41" s="132"/>
      <c r="F41" s="132"/>
      <c r="G41" s="133"/>
      <c r="H41" s="132"/>
      <c r="I41" s="132"/>
      <c r="J41" s="132"/>
      <c r="K41" s="132"/>
      <c r="L41" s="133"/>
      <c r="M41" s="134"/>
      <c r="N41" s="132"/>
      <c r="O41" s="132"/>
      <c r="P41" s="132"/>
      <c r="Q41" s="132"/>
      <c r="R41" s="144"/>
      <c r="S41" s="145"/>
      <c r="T41" s="204">
        <v>8.1999999999999993</v>
      </c>
      <c r="U41" s="136" t="str">
        <f t="shared" si="10"/>
        <v>/</v>
      </c>
      <c r="V41" s="204">
        <v>0.4</v>
      </c>
      <c r="W41" s="144"/>
      <c r="X41" s="145"/>
      <c r="Y41" s="204">
        <f t="shared" si="14"/>
        <v>8.1999999999999993</v>
      </c>
      <c r="Z41" s="136" t="str">
        <f t="shared" si="11"/>
        <v>/</v>
      </c>
      <c r="AA41" s="203">
        <f t="shared" si="15"/>
        <v>0.4</v>
      </c>
      <c r="AB41" s="152"/>
      <c r="AC41" s="136"/>
      <c r="AD41" s="167"/>
      <c r="AE41" s="224"/>
      <c r="AF41" s="222"/>
      <c r="AG41" s="223"/>
      <c r="AH41" s="146"/>
      <c r="AI41" s="136"/>
      <c r="AJ41" s="242"/>
      <c r="AK41" s="224"/>
      <c r="AL41" s="222"/>
      <c r="AM41" s="223"/>
      <c r="AN41" s="243">
        <f t="shared" si="16"/>
        <v>0</v>
      </c>
      <c r="AO41" s="222"/>
      <c r="AP41" s="167">
        <f t="shared" si="17"/>
        <v>0</v>
      </c>
      <c r="AQ41" s="139"/>
      <c r="AR41" s="222"/>
      <c r="AS41" s="223"/>
      <c r="AT41" s="139"/>
      <c r="AU41" s="222"/>
      <c r="AV41" s="223"/>
      <c r="AW41" s="149"/>
      <c r="AX41" s="150"/>
      <c r="AY41" s="208"/>
      <c r="AZ41" s="204">
        <v>8.1999999999999993</v>
      </c>
      <c r="BA41" s="136" t="str">
        <f t="shared" si="12"/>
        <v>/</v>
      </c>
      <c r="BB41" s="203">
        <v>0.25</v>
      </c>
      <c r="BC41" s="204">
        <f t="shared" si="18"/>
        <v>8.1999999999999993</v>
      </c>
      <c r="BD41" s="136" t="str">
        <f t="shared" si="13"/>
        <v>/</v>
      </c>
      <c r="BE41" s="203">
        <f t="shared" si="19"/>
        <v>0.25</v>
      </c>
      <c r="BF41" s="152"/>
      <c r="BG41" s="150"/>
      <c r="BH41" s="150"/>
      <c r="BI41" s="139"/>
      <c r="BJ41" s="147"/>
      <c r="BK41" s="223"/>
      <c r="BL41" s="139"/>
      <c r="BM41" s="147"/>
      <c r="BN41" s="223"/>
      <c r="BO41" s="139"/>
      <c r="BP41" s="136"/>
      <c r="BQ41" s="203"/>
      <c r="BR41" s="381">
        <f t="shared" si="20"/>
        <v>0</v>
      </c>
      <c r="BS41" s="136"/>
      <c r="BT41" s="203">
        <f t="shared" si="21"/>
        <v>0</v>
      </c>
      <c r="BU41" s="207"/>
    </row>
    <row r="42" spans="1:73" ht="31.5" x14ac:dyDescent="0.25">
      <c r="A42" s="209">
        <v>22</v>
      </c>
      <c r="B42" s="201" t="s">
        <v>153</v>
      </c>
      <c r="C42" s="134"/>
      <c r="D42" s="132"/>
      <c r="E42" s="132"/>
      <c r="F42" s="132"/>
      <c r="G42" s="133"/>
      <c r="H42" s="132"/>
      <c r="I42" s="132"/>
      <c r="J42" s="132"/>
      <c r="K42" s="132"/>
      <c r="L42" s="133"/>
      <c r="M42" s="134"/>
      <c r="N42" s="132"/>
      <c r="O42" s="132"/>
      <c r="P42" s="132"/>
      <c r="Q42" s="132"/>
      <c r="R42" s="144"/>
      <c r="S42" s="145"/>
      <c r="T42" s="204">
        <v>2</v>
      </c>
      <c r="U42" s="136" t="str">
        <f t="shared" si="10"/>
        <v>/</v>
      </c>
      <c r="V42" s="204">
        <v>0.25</v>
      </c>
      <c r="W42" s="144"/>
      <c r="X42" s="145"/>
      <c r="Y42" s="204">
        <f t="shared" si="14"/>
        <v>2</v>
      </c>
      <c r="Z42" s="136" t="str">
        <f t="shared" si="11"/>
        <v>/</v>
      </c>
      <c r="AA42" s="203">
        <f t="shared" si="15"/>
        <v>0.25</v>
      </c>
      <c r="AB42" s="152"/>
      <c r="AC42" s="136"/>
      <c r="AD42" s="167"/>
      <c r="AE42" s="224"/>
      <c r="AF42" s="222"/>
      <c r="AG42" s="223"/>
      <c r="AH42" s="146"/>
      <c r="AI42" s="136"/>
      <c r="AJ42" s="242"/>
      <c r="AK42" s="224"/>
      <c r="AL42" s="222"/>
      <c r="AM42" s="223"/>
      <c r="AN42" s="243">
        <f t="shared" si="16"/>
        <v>0</v>
      </c>
      <c r="AO42" s="222"/>
      <c r="AP42" s="167">
        <f t="shared" si="17"/>
        <v>0</v>
      </c>
      <c r="AQ42" s="139"/>
      <c r="AR42" s="222"/>
      <c r="AS42" s="223"/>
      <c r="AT42" s="139"/>
      <c r="AU42" s="222"/>
      <c r="AV42" s="223"/>
      <c r="AW42" s="149"/>
      <c r="AX42" s="150"/>
      <c r="AY42" s="208"/>
      <c r="AZ42" s="204">
        <v>2</v>
      </c>
      <c r="BA42" s="136" t="str">
        <f t="shared" si="12"/>
        <v>/</v>
      </c>
      <c r="BB42" s="203">
        <v>0.25</v>
      </c>
      <c r="BC42" s="204">
        <f t="shared" si="18"/>
        <v>2</v>
      </c>
      <c r="BD42" s="136" t="str">
        <f t="shared" si="13"/>
        <v>/</v>
      </c>
      <c r="BE42" s="203">
        <f t="shared" si="19"/>
        <v>0.25</v>
      </c>
      <c r="BF42" s="152"/>
      <c r="BG42" s="150"/>
      <c r="BH42" s="150"/>
      <c r="BI42" s="139"/>
      <c r="BJ42" s="147"/>
      <c r="BK42" s="223"/>
      <c r="BL42" s="139"/>
      <c r="BM42" s="147"/>
      <c r="BN42" s="223"/>
      <c r="BO42" s="139"/>
      <c r="BP42" s="136"/>
      <c r="BQ42" s="203"/>
      <c r="BR42" s="381">
        <f t="shared" si="20"/>
        <v>0</v>
      </c>
      <c r="BS42" s="136"/>
      <c r="BT42" s="203">
        <f t="shared" si="21"/>
        <v>0</v>
      </c>
      <c r="BU42" s="207"/>
    </row>
    <row r="43" spans="1:73" ht="31.5" x14ac:dyDescent="0.25">
      <c r="A43" s="209">
        <v>23</v>
      </c>
      <c r="B43" s="201" t="s">
        <v>154</v>
      </c>
      <c r="C43" s="134"/>
      <c r="D43" s="132"/>
      <c r="E43" s="132"/>
      <c r="F43" s="132"/>
      <c r="G43" s="133"/>
      <c r="H43" s="132"/>
      <c r="I43" s="132"/>
      <c r="J43" s="132"/>
      <c r="K43" s="132"/>
      <c r="L43" s="133"/>
      <c r="M43" s="134"/>
      <c r="N43" s="132"/>
      <c r="O43" s="132"/>
      <c r="P43" s="132"/>
      <c r="Q43" s="132"/>
      <c r="R43" s="144"/>
      <c r="S43" s="145"/>
      <c r="T43" s="204">
        <v>1.6</v>
      </c>
      <c r="U43" s="136" t="str">
        <f t="shared" si="10"/>
        <v>/</v>
      </c>
      <c r="V43" s="204">
        <v>0.4</v>
      </c>
      <c r="W43" s="144"/>
      <c r="X43" s="145"/>
      <c r="Y43" s="204">
        <f t="shared" si="14"/>
        <v>1.6</v>
      </c>
      <c r="Z43" s="136" t="str">
        <f t="shared" si="11"/>
        <v>/</v>
      </c>
      <c r="AA43" s="203">
        <f t="shared" si="15"/>
        <v>0.4</v>
      </c>
      <c r="AB43" s="152"/>
      <c r="AC43" s="136"/>
      <c r="AD43" s="167"/>
      <c r="AE43" s="224"/>
      <c r="AF43" s="222"/>
      <c r="AG43" s="223"/>
      <c r="AH43" s="146"/>
      <c r="AI43" s="136"/>
      <c r="AJ43" s="242"/>
      <c r="AK43" s="224"/>
      <c r="AL43" s="222"/>
      <c r="AM43" s="223"/>
      <c r="AN43" s="243">
        <f t="shared" si="16"/>
        <v>0</v>
      </c>
      <c r="AO43" s="222"/>
      <c r="AP43" s="167">
        <f t="shared" si="17"/>
        <v>0</v>
      </c>
      <c r="AQ43" s="139"/>
      <c r="AR43" s="222"/>
      <c r="AS43" s="223"/>
      <c r="AT43" s="139"/>
      <c r="AU43" s="222"/>
      <c r="AV43" s="223"/>
      <c r="AW43" s="149"/>
      <c r="AX43" s="150"/>
      <c r="AY43" s="208"/>
      <c r="AZ43" s="204">
        <v>1.6</v>
      </c>
      <c r="BA43" s="136" t="str">
        <f t="shared" si="12"/>
        <v>/</v>
      </c>
      <c r="BB43" s="203">
        <v>0.4</v>
      </c>
      <c r="BC43" s="204">
        <f t="shared" si="18"/>
        <v>1.6</v>
      </c>
      <c r="BD43" s="136" t="str">
        <f t="shared" si="13"/>
        <v>/</v>
      </c>
      <c r="BE43" s="203">
        <f t="shared" si="19"/>
        <v>0.4</v>
      </c>
      <c r="BF43" s="152"/>
      <c r="BG43" s="157"/>
      <c r="BH43" s="157"/>
      <c r="BI43" s="139"/>
      <c r="BJ43" s="147"/>
      <c r="BK43" s="223"/>
      <c r="BL43" s="139"/>
      <c r="BM43" s="147"/>
      <c r="BN43" s="223"/>
      <c r="BO43" s="139"/>
      <c r="BP43" s="136"/>
      <c r="BQ43" s="203"/>
      <c r="BR43" s="381">
        <f t="shared" si="20"/>
        <v>0</v>
      </c>
      <c r="BS43" s="136"/>
      <c r="BT43" s="203">
        <f t="shared" si="21"/>
        <v>0</v>
      </c>
      <c r="BU43" s="207"/>
    </row>
    <row r="44" spans="1:73" ht="47.25" x14ac:dyDescent="0.25">
      <c r="A44" s="209">
        <v>24</v>
      </c>
      <c r="B44" s="201" t="s">
        <v>155</v>
      </c>
      <c r="C44" s="134"/>
      <c r="D44" s="132"/>
      <c r="E44" s="132"/>
      <c r="F44" s="132"/>
      <c r="G44" s="133"/>
      <c r="H44" s="132"/>
      <c r="I44" s="132"/>
      <c r="J44" s="132"/>
      <c r="K44" s="132"/>
      <c r="L44" s="133"/>
      <c r="M44" s="134"/>
      <c r="N44" s="132"/>
      <c r="O44" s="132"/>
      <c r="P44" s="132"/>
      <c r="Q44" s="132"/>
      <c r="R44" s="144"/>
      <c r="S44" s="145"/>
      <c r="T44" s="204">
        <v>4.32</v>
      </c>
      <c r="U44" s="136" t="str">
        <f t="shared" si="10"/>
        <v>/</v>
      </c>
      <c r="V44" s="204">
        <v>0.4</v>
      </c>
      <c r="W44" s="144"/>
      <c r="X44" s="145"/>
      <c r="Y44" s="204">
        <f t="shared" si="14"/>
        <v>4.32</v>
      </c>
      <c r="Z44" s="136" t="str">
        <f t="shared" si="11"/>
        <v>/</v>
      </c>
      <c r="AA44" s="203">
        <f t="shared" si="15"/>
        <v>0.4</v>
      </c>
      <c r="AB44" s="218"/>
      <c r="AC44" s="136"/>
      <c r="AD44" s="151"/>
      <c r="AE44" s="139"/>
      <c r="AF44" s="136"/>
      <c r="AG44" s="223"/>
      <c r="AH44" s="146"/>
      <c r="AI44" s="136"/>
      <c r="AJ44" s="242"/>
      <c r="AK44" s="224"/>
      <c r="AL44" s="222"/>
      <c r="AM44" s="223"/>
      <c r="AN44" s="243">
        <f t="shared" si="16"/>
        <v>0</v>
      </c>
      <c r="AO44" s="136"/>
      <c r="AP44" s="167">
        <f t="shared" si="17"/>
        <v>0</v>
      </c>
      <c r="AQ44" s="139"/>
      <c r="AR44" s="222"/>
      <c r="AS44" s="223"/>
      <c r="AT44" s="139"/>
      <c r="AU44" s="222"/>
      <c r="AV44" s="223"/>
      <c r="AW44" s="149"/>
      <c r="AX44" s="150"/>
      <c r="AY44" s="208"/>
      <c r="AZ44" s="204">
        <v>4.32</v>
      </c>
      <c r="BA44" s="136" t="str">
        <f t="shared" si="12"/>
        <v>/</v>
      </c>
      <c r="BB44" s="203">
        <v>0.4</v>
      </c>
      <c r="BC44" s="204">
        <f t="shared" si="18"/>
        <v>4.32</v>
      </c>
      <c r="BD44" s="136" t="str">
        <f t="shared" si="13"/>
        <v>/</v>
      </c>
      <c r="BE44" s="203">
        <f t="shared" si="19"/>
        <v>0.4</v>
      </c>
      <c r="BF44" s="218"/>
      <c r="BG44" s="150"/>
      <c r="BH44" s="150"/>
      <c r="BI44" s="139"/>
      <c r="BJ44" s="140"/>
      <c r="BK44" s="223"/>
      <c r="BL44" s="139"/>
      <c r="BM44" s="147"/>
      <c r="BN44" s="223"/>
      <c r="BO44" s="139"/>
      <c r="BP44" s="136"/>
      <c r="BQ44" s="203"/>
      <c r="BR44" s="381">
        <f t="shared" si="20"/>
        <v>0</v>
      </c>
      <c r="BS44" s="136"/>
      <c r="BT44" s="203">
        <f t="shared" si="21"/>
        <v>0</v>
      </c>
      <c r="BU44" s="207"/>
    </row>
    <row r="45" spans="1:73" ht="31.5" x14ac:dyDescent="0.25">
      <c r="A45" s="209">
        <v>25</v>
      </c>
      <c r="B45" s="201" t="s">
        <v>156</v>
      </c>
      <c r="C45" s="134"/>
      <c r="D45" s="132"/>
      <c r="E45" s="132"/>
      <c r="F45" s="132"/>
      <c r="G45" s="133"/>
      <c r="H45" s="132"/>
      <c r="I45" s="132"/>
      <c r="J45" s="132"/>
      <c r="K45" s="132"/>
      <c r="L45" s="133"/>
      <c r="M45" s="134"/>
      <c r="N45" s="132"/>
      <c r="O45" s="132"/>
      <c r="P45" s="132"/>
      <c r="Q45" s="132"/>
      <c r="R45" s="144"/>
      <c r="S45" s="145"/>
      <c r="T45" s="204">
        <v>6</v>
      </c>
      <c r="U45" s="136" t="str">
        <f t="shared" si="10"/>
        <v>/</v>
      </c>
      <c r="V45" s="204"/>
      <c r="W45" s="144"/>
      <c r="X45" s="145"/>
      <c r="Y45" s="204">
        <f t="shared" si="14"/>
        <v>6</v>
      </c>
      <c r="Z45" s="136" t="str">
        <f t="shared" si="11"/>
        <v>/</v>
      </c>
      <c r="AA45" s="203">
        <f t="shared" si="15"/>
        <v>0</v>
      </c>
      <c r="AB45" s="218"/>
      <c r="AC45" s="136"/>
      <c r="AD45" s="167"/>
      <c r="AE45" s="224"/>
      <c r="AF45" s="222"/>
      <c r="AG45" s="223"/>
      <c r="AH45" s="146"/>
      <c r="AI45" s="136"/>
      <c r="AJ45" s="242"/>
      <c r="AK45" s="224"/>
      <c r="AL45" s="222"/>
      <c r="AM45" s="223"/>
      <c r="AN45" s="243">
        <f t="shared" si="16"/>
        <v>0</v>
      </c>
      <c r="AO45" s="222"/>
      <c r="AP45" s="167">
        <f t="shared" si="17"/>
        <v>0</v>
      </c>
      <c r="AQ45" s="139"/>
      <c r="AR45" s="222"/>
      <c r="AS45" s="223"/>
      <c r="AT45" s="139"/>
      <c r="AU45" s="222"/>
      <c r="AV45" s="223"/>
      <c r="AW45" s="149"/>
      <c r="AX45" s="150"/>
      <c r="AY45" s="208"/>
      <c r="AZ45" s="204">
        <v>6</v>
      </c>
      <c r="BA45" s="136" t="str">
        <f t="shared" si="12"/>
        <v>/</v>
      </c>
      <c r="BB45" s="203"/>
      <c r="BC45" s="204">
        <f t="shared" si="18"/>
        <v>6</v>
      </c>
      <c r="BD45" s="136" t="str">
        <f t="shared" si="13"/>
        <v>/</v>
      </c>
      <c r="BE45" s="203">
        <f t="shared" si="19"/>
        <v>0</v>
      </c>
      <c r="BF45" s="218"/>
      <c r="BG45" s="150"/>
      <c r="BH45" s="150"/>
      <c r="BI45" s="139"/>
      <c r="BJ45" s="147"/>
      <c r="BK45" s="223"/>
      <c r="BL45" s="139"/>
      <c r="BM45" s="147"/>
      <c r="BN45" s="223"/>
      <c r="BO45" s="139"/>
      <c r="BP45" s="136"/>
      <c r="BQ45" s="203"/>
      <c r="BR45" s="381">
        <f t="shared" si="20"/>
        <v>0</v>
      </c>
      <c r="BS45" s="136"/>
      <c r="BT45" s="203">
        <f t="shared" si="21"/>
        <v>0</v>
      </c>
      <c r="BU45" s="207"/>
    </row>
    <row r="46" spans="1:73" x14ac:dyDescent="0.25">
      <c r="A46" s="209">
        <v>26</v>
      </c>
      <c r="B46" s="194" t="s">
        <v>83</v>
      </c>
      <c r="C46" s="134"/>
      <c r="D46" s="132"/>
      <c r="E46" s="132"/>
      <c r="F46" s="132"/>
      <c r="G46" s="133"/>
      <c r="H46" s="132"/>
      <c r="I46" s="132"/>
      <c r="J46" s="132"/>
      <c r="K46" s="132"/>
      <c r="L46" s="133"/>
      <c r="M46" s="134"/>
      <c r="N46" s="132"/>
      <c r="O46" s="132"/>
      <c r="P46" s="132"/>
      <c r="Q46" s="132"/>
      <c r="R46" s="144"/>
      <c r="S46" s="145"/>
      <c r="T46" s="204"/>
      <c r="U46" s="136" t="str">
        <f t="shared" si="10"/>
        <v/>
      </c>
      <c r="V46" s="204"/>
      <c r="W46" s="144"/>
      <c r="X46" s="145"/>
      <c r="Y46" s="204">
        <f t="shared" si="14"/>
        <v>0</v>
      </c>
      <c r="Z46" s="136" t="str">
        <f t="shared" si="11"/>
        <v/>
      </c>
      <c r="AA46" s="203">
        <f t="shared" si="15"/>
        <v>0</v>
      </c>
      <c r="AB46" s="218"/>
      <c r="AC46" s="136"/>
      <c r="AD46" s="167"/>
      <c r="AE46" s="224"/>
      <c r="AF46" s="222"/>
      <c r="AG46" s="223"/>
      <c r="AH46" s="146"/>
      <c r="AI46" s="136"/>
      <c r="AJ46" s="242"/>
      <c r="AK46" s="224"/>
      <c r="AL46" s="222"/>
      <c r="AM46" s="223"/>
      <c r="AN46" s="243">
        <f t="shared" si="16"/>
        <v>0</v>
      </c>
      <c r="AO46" s="222"/>
      <c r="AP46" s="167">
        <f t="shared" si="17"/>
        <v>0</v>
      </c>
      <c r="AQ46" s="139"/>
      <c r="AR46" s="222"/>
      <c r="AS46" s="223"/>
      <c r="AT46" s="139"/>
      <c r="AU46" s="222"/>
      <c r="AV46" s="223"/>
      <c r="AW46" s="149"/>
      <c r="AX46" s="150"/>
      <c r="AY46" s="208"/>
      <c r="AZ46" s="204"/>
      <c r="BA46" s="136" t="str">
        <f t="shared" si="12"/>
        <v/>
      </c>
      <c r="BB46" s="203"/>
      <c r="BC46" s="204">
        <f t="shared" si="18"/>
        <v>0</v>
      </c>
      <c r="BD46" s="136" t="str">
        <f t="shared" si="13"/>
        <v/>
      </c>
      <c r="BE46" s="203">
        <f t="shared" si="19"/>
        <v>0</v>
      </c>
      <c r="BF46" s="218"/>
      <c r="BG46" s="150"/>
      <c r="BH46" s="150"/>
      <c r="BI46" s="139"/>
      <c r="BJ46" s="147"/>
      <c r="BK46" s="223"/>
      <c r="BL46" s="139"/>
      <c r="BM46" s="147"/>
      <c r="BN46" s="223"/>
      <c r="BO46" s="139"/>
      <c r="BP46" s="136"/>
      <c r="BQ46" s="203"/>
      <c r="BR46" s="381">
        <f t="shared" si="20"/>
        <v>0</v>
      </c>
      <c r="BS46" s="136"/>
      <c r="BT46" s="203">
        <f t="shared" si="21"/>
        <v>0</v>
      </c>
      <c r="BU46" s="207"/>
    </row>
    <row r="47" spans="1:73" ht="31.5" x14ac:dyDescent="0.25">
      <c r="A47" s="209">
        <v>27</v>
      </c>
      <c r="B47" s="201" t="s">
        <v>157</v>
      </c>
      <c r="C47" s="134"/>
      <c r="D47" s="132"/>
      <c r="E47" s="132"/>
      <c r="F47" s="132"/>
      <c r="G47" s="133"/>
      <c r="H47" s="132"/>
      <c r="I47" s="132"/>
      <c r="J47" s="132"/>
      <c r="K47" s="132"/>
      <c r="L47" s="133"/>
      <c r="M47" s="134"/>
      <c r="N47" s="132"/>
      <c r="O47" s="132"/>
      <c r="P47" s="132"/>
      <c r="Q47" s="132"/>
      <c r="R47" s="144"/>
      <c r="S47" s="145"/>
      <c r="T47" s="204">
        <v>27.5</v>
      </c>
      <c r="U47" s="136" t="str">
        <f t="shared" si="10"/>
        <v>/</v>
      </c>
      <c r="V47" s="204"/>
      <c r="W47" s="144"/>
      <c r="X47" s="145"/>
      <c r="Y47" s="204">
        <f t="shared" si="14"/>
        <v>27.5</v>
      </c>
      <c r="Z47" s="136" t="str">
        <f t="shared" si="11"/>
        <v>/</v>
      </c>
      <c r="AA47" s="203">
        <f t="shared" si="15"/>
        <v>0</v>
      </c>
      <c r="AB47" s="218"/>
      <c r="AC47" s="136"/>
      <c r="AD47" s="167"/>
      <c r="AE47" s="224"/>
      <c r="AF47" s="222"/>
      <c r="AG47" s="223"/>
      <c r="AH47" s="146"/>
      <c r="AI47" s="136"/>
      <c r="AJ47" s="242"/>
      <c r="AK47" s="224"/>
      <c r="AL47" s="222"/>
      <c r="AM47" s="223"/>
      <c r="AN47" s="243">
        <f t="shared" si="16"/>
        <v>0</v>
      </c>
      <c r="AO47" s="222"/>
      <c r="AP47" s="167">
        <f t="shared" si="17"/>
        <v>0</v>
      </c>
      <c r="AQ47" s="139"/>
      <c r="AR47" s="222"/>
      <c r="AS47" s="223"/>
      <c r="AT47" s="139"/>
      <c r="AU47" s="222"/>
      <c r="AV47" s="223"/>
      <c r="AW47" s="149"/>
      <c r="AX47" s="150"/>
      <c r="AY47" s="208"/>
      <c r="AZ47" s="204">
        <v>27.5</v>
      </c>
      <c r="BA47" s="136" t="str">
        <f t="shared" si="12"/>
        <v>/</v>
      </c>
      <c r="BB47" s="203"/>
      <c r="BC47" s="204">
        <f t="shared" si="18"/>
        <v>27.5</v>
      </c>
      <c r="BD47" s="136" t="str">
        <f t="shared" si="13"/>
        <v>/</v>
      </c>
      <c r="BE47" s="203">
        <f t="shared" si="19"/>
        <v>0</v>
      </c>
      <c r="BF47" s="218"/>
      <c r="BG47" s="150"/>
      <c r="BH47" s="150"/>
      <c r="BI47" s="139"/>
      <c r="BJ47" s="147"/>
      <c r="BK47" s="223"/>
      <c r="BL47" s="139"/>
      <c r="BM47" s="147"/>
      <c r="BN47" s="223"/>
      <c r="BO47" s="139"/>
      <c r="BP47" s="136"/>
      <c r="BQ47" s="203"/>
      <c r="BR47" s="381">
        <f t="shared" si="20"/>
        <v>0</v>
      </c>
      <c r="BS47" s="136"/>
      <c r="BT47" s="203">
        <f t="shared" si="21"/>
        <v>0</v>
      </c>
      <c r="BU47" s="207"/>
    </row>
    <row r="48" spans="1:73" x14ac:dyDescent="0.25">
      <c r="A48" s="209">
        <v>28</v>
      </c>
      <c r="B48" s="377" t="s">
        <v>158</v>
      </c>
      <c r="C48" s="134"/>
      <c r="D48" s="132"/>
      <c r="E48" s="132"/>
      <c r="F48" s="132"/>
      <c r="G48" s="133"/>
      <c r="H48" s="132"/>
      <c r="I48" s="132"/>
      <c r="J48" s="132"/>
      <c r="K48" s="132"/>
      <c r="L48" s="133"/>
      <c r="M48" s="134"/>
      <c r="N48" s="132"/>
      <c r="O48" s="132"/>
      <c r="P48" s="132"/>
      <c r="Q48" s="132"/>
      <c r="R48" s="144"/>
      <c r="S48" s="145"/>
      <c r="T48" s="204">
        <v>1.87</v>
      </c>
      <c r="U48" s="136" t="str">
        <f t="shared" si="10"/>
        <v>/</v>
      </c>
      <c r="V48" s="204"/>
      <c r="W48" s="144"/>
      <c r="X48" s="145"/>
      <c r="Y48" s="204">
        <f t="shared" si="14"/>
        <v>1.87</v>
      </c>
      <c r="Z48" s="136" t="str">
        <f t="shared" si="11"/>
        <v>/</v>
      </c>
      <c r="AA48" s="203">
        <f t="shared" si="15"/>
        <v>0</v>
      </c>
      <c r="AB48" s="218"/>
      <c r="AC48" s="136"/>
      <c r="AD48" s="167"/>
      <c r="AE48" s="224"/>
      <c r="AF48" s="222"/>
      <c r="AG48" s="223"/>
      <c r="AH48" s="146"/>
      <c r="AI48" s="136"/>
      <c r="AJ48" s="242"/>
      <c r="AK48" s="224"/>
      <c r="AL48" s="222"/>
      <c r="AM48" s="223"/>
      <c r="AN48" s="243">
        <f t="shared" si="16"/>
        <v>0</v>
      </c>
      <c r="AO48" s="222"/>
      <c r="AP48" s="167">
        <f t="shared" si="17"/>
        <v>0</v>
      </c>
      <c r="AQ48" s="139"/>
      <c r="AR48" s="222"/>
      <c r="AS48" s="223"/>
      <c r="AT48" s="139"/>
      <c r="AU48" s="222"/>
      <c r="AV48" s="223"/>
      <c r="AW48" s="149"/>
      <c r="AX48" s="150"/>
      <c r="AY48" s="208"/>
      <c r="AZ48" s="204">
        <v>1.87</v>
      </c>
      <c r="BA48" s="136" t="str">
        <f t="shared" si="12"/>
        <v>/</v>
      </c>
      <c r="BB48" s="203"/>
      <c r="BC48" s="204">
        <f t="shared" si="18"/>
        <v>1.87</v>
      </c>
      <c r="BD48" s="136" t="str">
        <f t="shared" si="13"/>
        <v>/</v>
      </c>
      <c r="BE48" s="203">
        <f t="shared" si="19"/>
        <v>0</v>
      </c>
      <c r="BF48" s="218"/>
      <c r="BG48" s="150"/>
      <c r="BH48" s="150"/>
      <c r="BI48" s="139"/>
      <c r="BJ48" s="147"/>
      <c r="BK48" s="223"/>
      <c r="BL48" s="139"/>
      <c r="BM48" s="147"/>
      <c r="BN48" s="223"/>
      <c r="BO48" s="139"/>
      <c r="BP48" s="136"/>
      <c r="BQ48" s="203"/>
      <c r="BR48" s="381">
        <f t="shared" si="20"/>
        <v>0</v>
      </c>
      <c r="BS48" s="136"/>
      <c r="BT48" s="203">
        <f t="shared" si="21"/>
        <v>0</v>
      </c>
      <c r="BU48" s="207"/>
    </row>
    <row r="49" spans="1:73" ht="31.5" x14ac:dyDescent="0.25">
      <c r="A49" s="209">
        <v>29</v>
      </c>
      <c r="B49" s="214" t="s">
        <v>159</v>
      </c>
      <c r="C49" s="134"/>
      <c r="D49" s="132"/>
      <c r="E49" s="132"/>
      <c r="F49" s="132"/>
      <c r="G49" s="133"/>
      <c r="H49" s="132"/>
      <c r="I49" s="132"/>
      <c r="J49" s="132"/>
      <c r="K49" s="132"/>
      <c r="L49" s="133"/>
      <c r="M49" s="134"/>
      <c r="N49" s="132"/>
      <c r="O49" s="132"/>
      <c r="P49" s="132"/>
      <c r="Q49" s="132"/>
      <c r="R49" s="144"/>
      <c r="S49" s="145"/>
      <c r="T49" s="204">
        <v>1.8</v>
      </c>
      <c r="U49" s="136" t="str">
        <f t="shared" si="10"/>
        <v>/</v>
      </c>
      <c r="V49" s="204">
        <v>0.4</v>
      </c>
      <c r="W49" s="144"/>
      <c r="X49" s="145"/>
      <c r="Y49" s="204">
        <f t="shared" si="14"/>
        <v>1.8</v>
      </c>
      <c r="Z49" s="136" t="str">
        <f t="shared" si="11"/>
        <v>/</v>
      </c>
      <c r="AA49" s="203">
        <f t="shared" si="15"/>
        <v>0.4</v>
      </c>
      <c r="AB49" s="218"/>
      <c r="AC49" s="136"/>
      <c r="AD49" s="167"/>
      <c r="AE49" s="224"/>
      <c r="AF49" s="222"/>
      <c r="AG49" s="223"/>
      <c r="AH49" s="146"/>
      <c r="AI49" s="136"/>
      <c r="AJ49" s="242"/>
      <c r="AK49" s="224"/>
      <c r="AL49" s="222"/>
      <c r="AM49" s="223"/>
      <c r="AN49" s="243">
        <f t="shared" si="16"/>
        <v>0</v>
      </c>
      <c r="AO49" s="222"/>
      <c r="AP49" s="167">
        <f t="shared" si="17"/>
        <v>0</v>
      </c>
      <c r="AQ49" s="139"/>
      <c r="AR49" s="222"/>
      <c r="AS49" s="223"/>
      <c r="AT49" s="139"/>
      <c r="AU49" s="222"/>
      <c r="AV49" s="223"/>
      <c r="AW49" s="149"/>
      <c r="AX49" s="150"/>
      <c r="AY49" s="208"/>
      <c r="AZ49" s="204">
        <v>1.8</v>
      </c>
      <c r="BA49" s="136" t="str">
        <f t="shared" si="12"/>
        <v>/</v>
      </c>
      <c r="BB49" s="203">
        <v>0.25</v>
      </c>
      <c r="BC49" s="204">
        <f t="shared" si="18"/>
        <v>1.8</v>
      </c>
      <c r="BD49" s="136" t="str">
        <f t="shared" si="13"/>
        <v>/</v>
      </c>
      <c r="BE49" s="203">
        <f t="shared" si="19"/>
        <v>0.25</v>
      </c>
      <c r="BF49" s="218"/>
      <c r="BG49" s="150"/>
      <c r="BH49" s="150"/>
      <c r="BI49" s="139"/>
      <c r="BJ49" s="147"/>
      <c r="BK49" s="223"/>
      <c r="BL49" s="139"/>
      <c r="BM49" s="147"/>
      <c r="BN49" s="223"/>
      <c r="BO49" s="139"/>
      <c r="BP49" s="136"/>
      <c r="BQ49" s="203"/>
      <c r="BR49" s="381">
        <f t="shared" si="20"/>
        <v>0</v>
      </c>
      <c r="BS49" s="136"/>
      <c r="BT49" s="203">
        <f t="shared" si="21"/>
        <v>0</v>
      </c>
      <c r="BU49" s="207"/>
    </row>
    <row r="50" spans="1:73" ht="31.5" x14ac:dyDescent="0.25">
      <c r="A50" s="209">
        <v>30</v>
      </c>
      <c r="B50" s="214" t="s">
        <v>160</v>
      </c>
      <c r="C50" s="134"/>
      <c r="D50" s="132"/>
      <c r="E50" s="132"/>
      <c r="F50" s="132"/>
      <c r="G50" s="133"/>
      <c r="H50" s="132"/>
      <c r="I50" s="132"/>
      <c r="J50" s="132"/>
      <c r="K50" s="132"/>
      <c r="L50" s="133"/>
      <c r="M50" s="134"/>
      <c r="N50" s="132"/>
      <c r="O50" s="132"/>
      <c r="P50" s="132"/>
      <c r="Q50" s="132"/>
      <c r="R50" s="144"/>
      <c r="S50" s="145"/>
      <c r="T50" s="204">
        <v>1.45</v>
      </c>
      <c r="U50" s="136" t="str">
        <f t="shared" si="10"/>
        <v>/</v>
      </c>
      <c r="V50" s="204">
        <v>0.4</v>
      </c>
      <c r="W50" s="144"/>
      <c r="X50" s="145"/>
      <c r="Y50" s="204">
        <f t="shared" si="14"/>
        <v>1.45</v>
      </c>
      <c r="Z50" s="136" t="str">
        <f t="shared" si="11"/>
        <v>/</v>
      </c>
      <c r="AA50" s="203">
        <f t="shared" si="15"/>
        <v>0.4</v>
      </c>
      <c r="AB50" s="218"/>
      <c r="AC50" s="136"/>
      <c r="AD50" s="167"/>
      <c r="AE50" s="224"/>
      <c r="AF50" s="222"/>
      <c r="AG50" s="223"/>
      <c r="AH50" s="146"/>
      <c r="AI50" s="136"/>
      <c r="AJ50" s="158"/>
      <c r="AK50" s="224"/>
      <c r="AL50" s="222"/>
      <c r="AM50" s="223"/>
      <c r="AN50" s="243">
        <f t="shared" si="16"/>
        <v>0</v>
      </c>
      <c r="AO50" s="136"/>
      <c r="AP50" s="167">
        <f t="shared" si="17"/>
        <v>0</v>
      </c>
      <c r="AQ50" s="139"/>
      <c r="AR50" s="222"/>
      <c r="AS50" s="223"/>
      <c r="AT50" s="139"/>
      <c r="AU50" s="222"/>
      <c r="AV50" s="223"/>
      <c r="AW50" s="149"/>
      <c r="AX50" s="150"/>
      <c r="AY50" s="208"/>
      <c r="AZ50" s="204">
        <v>1.45</v>
      </c>
      <c r="BA50" s="136" t="str">
        <f t="shared" si="12"/>
        <v>/</v>
      </c>
      <c r="BB50" s="203">
        <v>0.16</v>
      </c>
      <c r="BC50" s="204">
        <f t="shared" si="18"/>
        <v>1.45</v>
      </c>
      <c r="BD50" s="136" t="str">
        <f t="shared" si="13"/>
        <v>/</v>
      </c>
      <c r="BE50" s="203">
        <f t="shared" si="19"/>
        <v>0.16</v>
      </c>
      <c r="BF50" s="218"/>
      <c r="BG50" s="150"/>
      <c r="BH50" s="150"/>
      <c r="BI50" s="139"/>
      <c r="BJ50" s="147"/>
      <c r="BK50" s="223"/>
      <c r="BL50" s="156"/>
      <c r="BM50" s="140"/>
      <c r="BN50" s="158"/>
      <c r="BO50" s="139"/>
      <c r="BP50" s="136"/>
      <c r="BQ50" s="203"/>
      <c r="BR50" s="381">
        <f t="shared" si="20"/>
        <v>0</v>
      </c>
      <c r="BS50" s="136"/>
      <c r="BT50" s="203">
        <f t="shared" si="21"/>
        <v>0</v>
      </c>
      <c r="BU50" s="207"/>
    </row>
    <row r="51" spans="1:73" ht="31.5" x14ac:dyDescent="0.25">
      <c r="A51" s="209">
        <v>31</v>
      </c>
      <c r="B51" s="377" t="s">
        <v>161</v>
      </c>
      <c r="C51" s="134"/>
      <c r="D51" s="132"/>
      <c r="E51" s="132"/>
      <c r="F51" s="132"/>
      <c r="G51" s="133"/>
      <c r="H51" s="132"/>
      <c r="I51" s="132"/>
      <c r="J51" s="132"/>
      <c r="K51" s="132"/>
      <c r="L51" s="133"/>
      <c r="M51" s="134"/>
      <c r="N51" s="132"/>
      <c r="O51" s="132"/>
      <c r="P51" s="132"/>
      <c r="Q51" s="132"/>
      <c r="R51" s="144"/>
      <c r="S51" s="145"/>
      <c r="T51" s="204">
        <v>2.2200000000000002</v>
      </c>
      <c r="U51" s="136" t="str">
        <f t="shared" si="10"/>
        <v>/</v>
      </c>
      <c r="V51" s="204"/>
      <c r="W51" s="144"/>
      <c r="X51" s="145"/>
      <c r="Y51" s="204">
        <f t="shared" si="14"/>
        <v>2.2200000000000002</v>
      </c>
      <c r="Z51" s="136" t="str">
        <f t="shared" si="11"/>
        <v>/</v>
      </c>
      <c r="AA51" s="203">
        <f t="shared" si="15"/>
        <v>0</v>
      </c>
      <c r="AB51" s="245"/>
      <c r="AC51" s="136"/>
      <c r="AD51" s="167"/>
      <c r="AE51" s="224"/>
      <c r="AF51" s="222"/>
      <c r="AG51" s="223"/>
      <c r="AH51" s="146"/>
      <c r="AI51" s="136"/>
      <c r="AJ51" s="242"/>
      <c r="AK51" s="224"/>
      <c r="AL51" s="222"/>
      <c r="AM51" s="223"/>
      <c r="AN51" s="243">
        <f t="shared" si="16"/>
        <v>0</v>
      </c>
      <c r="AO51" s="222"/>
      <c r="AP51" s="167">
        <f t="shared" si="17"/>
        <v>0</v>
      </c>
      <c r="AQ51" s="139"/>
      <c r="AR51" s="222"/>
      <c r="AS51" s="223"/>
      <c r="AT51" s="139"/>
      <c r="AU51" s="222"/>
      <c r="AV51" s="223"/>
      <c r="AW51" s="149"/>
      <c r="AX51" s="150"/>
      <c r="AY51" s="208"/>
      <c r="AZ51" s="204">
        <v>2.2200000000000002</v>
      </c>
      <c r="BA51" s="136" t="str">
        <f t="shared" si="12"/>
        <v>/</v>
      </c>
      <c r="BB51" s="203"/>
      <c r="BC51" s="204">
        <f t="shared" si="18"/>
        <v>2.2200000000000002</v>
      </c>
      <c r="BD51" s="136" t="str">
        <f t="shared" si="13"/>
        <v>/</v>
      </c>
      <c r="BE51" s="203">
        <f t="shared" si="19"/>
        <v>0</v>
      </c>
      <c r="BF51" s="245"/>
      <c r="BG51" s="150"/>
      <c r="BH51" s="150"/>
      <c r="BI51" s="139"/>
      <c r="BJ51" s="147"/>
      <c r="BK51" s="223"/>
      <c r="BL51" s="139"/>
      <c r="BM51" s="147"/>
      <c r="BN51" s="223"/>
      <c r="BO51" s="139"/>
      <c r="BP51" s="136"/>
      <c r="BQ51" s="203"/>
      <c r="BR51" s="381">
        <f t="shared" si="20"/>
        <v>0</v>
      </c>
      <c r="BS51" s="136"/>
      <c r="BT51" s="203">
        <f t="shared" si="21"/>
        <v>0</v>
      </c>
      <c r="BU51" s="207"/>
    </row>
    <row r="52" spans="1:73" x14ac:dyDescent="0.25">
      <c r="A52" s="209">
        <v>32</v>
      </c>
      <c r="B52" s="199" t="s">
        <v>84</v>
      </c>
      <c r="C52" s="134"/>
      <c r="D52" s="132"/>
      <c r="E52" s="132"/>
      <c r="F52" s="132"/>
      <c r="G52" s="133"/>
      <c r="H52" s="132"/>
      <c r="I52" s="132"/>
      <c r="J52" s="132"/>
      <c r="K52" s="132"/>
      <c r="L52" s="133"/>
      <c r="M52" s="134"/>
      <c r="N52" s="132"/>
      <c r="O52" s="132"/>
      <c r="P52" s="132"/>
      <c r="Q52" s="132"/>
      <c r="R52" s="144"/>
      <c r="S52" s="145"/>
      <c r="T52" s="204"/>
      <c r="U52" s="136" t="str">
        <f t="shared" si="10"/>
        <v/>
      </c>
      <c r="V52" s="204"/>
      <c r="W52" s="144"/>
      <c r="X52" s="145"/>
      <c r="Y52" s="204">
        <f t="shared" si="14"/>
        <v>0</v>
      </c>
      <c r="Z52" s="136" t="str">
        <f t="shared" si="11"/>
        <v/>
      </c>
      <c r="AA52" s="203">
        <f t="shared" si="15"/>
        <v>0</v>
      </c>
      <c r="AB52" s="218"/>
      <c r="AC52" s="136"/>
      <c r="AD52" s="167"/>
      <c r="AE52" s="224"/>
      <c r="AF52" s="222"/>
      <c r="AG52" s="223"/>
      <c r="AH52" s="146"/>
      <c r="AI52" s="136"/>
      <c r="AJ52" s="242"/>
      <c r="AK52" s="224"/>
      <c r="AL52" s="222"/>
      <c r="AM52" s="223"/>
      <c r="AN52" s="243">
        <f t="shared" si="16"/>
        <v>0</v>
      </c>
      <c r="AO52" s="222"/>
      <c r="AP52" s="167">
        <f t="shared" si="17"/>
        <v>0</v>
      </c>
      <c r="AQ52" s="139"/>
      <c r="AR52" s="222"/>
      <c r="AS52" s="223"/>
      <c r="AT52" s="139"/>
      <c r="AU52" s="222"/>
      <c r="AV52" s="223"/>
      <c r="AW52" s="149"/>
      <c r="AX52" s="150"/>
      <c r="AY52" s="208"/>
      <c r="AZ52" s="204"/>
      <c r="BA52" s="136" t="str">
        <f t="shared" si="12"/>
        <v/>
      </c>
      <c r="BB52" s="203"/>
      <c r="BC52" s="204">
        <f t="shared" si="18"/>
        <v>0</v>
      </c>
      <c r="BD52" s="136" t="str">
        <f t="shared" si="13"/>
        <v/>
      </c>
      <c r="BE52" s="203">
        <f t="shared" si="19"/>
        <v>0</v>
      </c>
      <c r="BF52" s="218"/>
      <c r="BG52" s="150"/>
      <c r="BH52" s="150"/>
      <c r="BI52" s="139"/>
      <c r="BJ52" s="147"/>
      <c r="BK52" s="223"/>
      <c r="BL52" s="139"/>
      <c r="BM52" s="147"/>
      <c r="BN52" s="223"/>
      <c r="BO52" s="139"/>
      <c r="BP52" s="136"/>
      <c r="BQ52" s="203"/>
      <c r="BR52" s="381">
        <f t="shared" si="20"/>
        <v>0</v>
      </c>
      <c r="BS52" s="136"/>
      <c r="BT52" s="203">
        <f t="shared" si="21"/>
        <v>0</v>
      </c>
      <c r="BU52" s="207"/>
    </row>
    <row r="53" spans="1:73" ht="31.5" x14ac:dyDescent="0.25">
      <c r="A53" s="209">
        <v>33</v>
      </c>
      <c r="B53" s="377" t="s">
        <v>162</v>
      </c>
      <c r="C53" s="134"/>
      <c r="D53" s="132"/>
      <c r="E53" s="132"/>
      <c r="F53" s="132"/>
      <c r="G53" s="133"/>
      <c r="H53" s="132"/>
      <c r="I53" s="132"/>
      <c r="J53" s="132"/>
      <c r="K53" s="132"/>
      <c r="L53" s="133"/>
      <c r="M53" s="134"/>
      <c r="N53" s="132"/>
      <c r="O53" s="132"/>
      <c r="P53" s="132"/>
      <c r="Q53" s="132"/>
      <c r="R53" s="144"/>
      <c r="S53" s="145"/>
      <c r="T53" s="204">
        <v>6.35</v>
      </c>
      <c r="U53" s="136" t="str">
        <f t="shared" si="10"/>
        <v>/</v>
      </c>
      <c r="V53" s="204">
        <v>0.9</v>
      </c>
      <c r="W53" s="144"/>
      <c r="X53" s="145"/>
      <c r="Y53" s="204">
        <f t="shared" si="14"/>
        <v>6.35</v>
      </c>
      <c r="Z53" s="136" t="str">
        <f t="shared" si="11"/>
        <v>/</v>
      </c>
      <c r="AA53" s="203">
        <f t="shared" si="15"/>
        <v>0.9</v>
      </c>
      <c r="AB53" s="218"/>
      <c r="AC53" s="136"/>
      <c r="AD53" s="167"/>
      <c r="AE53" s="224"/>
      <c r="AF53" s="222"/>
      <c r="AG53" s="223"/>
      <c r="AH53" s="146"/>
      <c r="AI53" s="136"/>
      <c r="AJ53" s="242"/>
      <c r="AK53" s="224"/>
      <c r="AL53" s="222"/>
      <c r="AM53" s="223"/>
      <c r="AN53" s="243">
        <f t="shared" si="16"/>
        <v>0</v>
      </c>
      <c r="AO53" s="222"/>
      <c r="AP53" s="167">
        <f t="shared" si="17"/>
        <v>0</v>
      </c>
      <c r="AQ53" s="139"/>
      <c r="AR53" s="222"/>
      <c r="AS53" s="223"/>
      <c r="AT53" s="139"/>
      <c r="AU53" s="222"/>
      <c r="AV53" s="223"/>
      <c r="AW53" s="149"/>
      <c r="AX53" s="150"/>
      <c r="AY53" s="208"/>
      <c r="AZ53" s="204">
        <v>6.35</v>
      </c>
      <c r="BA53" s="136" t="str">
        <f t="shared" si="12"/>
        <v>/</v>
      </c>
      <c r="BB53" s="203">
        <v>0.65</v>
      </c>
      <c r="BC53" s="204">
        <f t="shared" si="18"/>
        <v>6.35</v>
      </c>
      <c r="BD53" s="136" t="str">
        <f t="shared" si="13"/>
        <v>/</v>
      </c>
      <c r="BE53" s="203">
        <f t="shared" si="19"/>
        <v>0.65</v>
      </c>
      <c r="BF53" s="218"/>
      <c r="BG53" s="150"/>
      <c r="BH53" s="150"/>
      <c r="BI53" s="139"/>
      <c r="BJ53" s="147"/>
      <c r="BK53" s="223"/>
      <c r="BL53" s="139"/>
      <c r="BM53" s="147"/>
      <c r="BN53" s="223"/>
      <c r="BO53" s="139"/>
      <c r="BP53" s="136"/>
      <c r="BQ53" s="203"/>
      <c r="BR53" s="381">
        <f t="shared" si="20"/>
        <v>0</v>
      </c>
      <c r="BS53" s="136"/>
      <c r="BT53" s="203">
        <f t="shared" si="21"/>
        <v>0</v>
      </c>
      <c r="BU53" s="207"/>
    </row>
    <row r="54" spans="1:73" ht="31.5" x14ac:dyDescent="0.25">
      <c r="A54" s="209">
        <v>34</v>
      </c>
      <c r="B54" s="201" t="s">
        <v>163</v>
      </c>
      <c r="C54" s="134"/>
      <c r="D54" s="132"/>
      <c r="E54" s="132"/>
      <c r="F54" s="132"/>
      <c r="G54" s="133"/>
      <c r="H54" s="132"/>
      <c r="I54" s="132"/>
      <c r="J54" s="132"/>
      <c r="K54" s="132"/>
      <c r="L54" s="133"/>
      <c r="M54" s="134"/>
      <c r="N54" s="132"/>
      <c r="O54" s="132"/>
      <c r="P54" s="132"/>
      <c r="Q54" s="132"/>
      <c r="R54" s="144"/>
      <c r="S54" s="145"/>
      <c r="T54" s="204">
        <v>1.5</v>
      </c>
      <c r="U54" s="136" t="str">
        <f t="shared" si="10"/>
        <v>/</v>
      </c>
      <c r="V54" s="204"/>
      <c r="W54" s="144"/>
      <c r="X54" s="145"/>
      <c r="Y54" s="204">
        <f t="shared" si="14"/>
        <v>1.5</v>
      </c>
      <c r="Z54" s="136" t="str">
        <f t="shared" si="11"/>
        <v>/</v>
      </c>
      <c r="AA54" s="203">
        <f t="shared" si="15"/>
        <v>0</v>
      </c>
      <c r="AB54" s="218"/>
      <c r="AC54" s="136"/>
      <c r="AD54" s="167"/>
      <c r="AE54" s="224"/>
      <c r="AF54" s="222"/>
      <c r="AG54" s="223"/>
      <c r="AH54" s="146"/>
      <c r="AI54" s="136"/>
      <c r="AJ54" s="242"/>
      <c r="AK54" s="224"/>
      <c r="AL54" s="222"/>
      <c r="AM54" s="223"/>
      <c r="AN54" s="243">
        <f t="shared" si="16"/>
        <v>0</v>
      </c>
      <c r="AO54" s="222"/>
      <c r="AP54" s="167">
        <f t="shared" si="17"/>
        <v>0</v>
      </c>
      <c r="AQ54" s="139"/>
      <c r="AR54" s="222"/>
      <c r="AS54" s="223"/>
      <c r="AT54" s="139"/>
      <c r="AU54" s="222"/>
      <c r="AV54" s="223"/>
      <c r="AW54" s="149"/>
      <c r="AX54" s="150"/>
      <c r="AY54" s="208"/>
      <c r="AZ54" s="204">
        <v>1.5</v>
      </c>
      <c r="BA54" s="136" t="str">
        <f t="shared" si="12"/>
        <v>/</v>
      </c>
      <c r="BB54" s="203"/>
      <c r="BC54" s="204">
        <f t="shared" si="18"/>
        <v>1.5</v>
      </c>
      <c r="BD54" s="136" t="str">
        <f t="shared" si="13"/>
        <v>/</v>
      </c>
      <c r="BE54" s="203">
        <f t="shared" si="19"/>
        <v>0</v>
      </c>
      <c r="BF54" s="218"/>
      <c r="BG54" s="150"/>
      <c r="BH54" s="150"/>
      <c r="BI54" s="139"/>
      <c r="BJ54" s="147"/>
      <c r="BK54" s="223"/>
      <c r="BL54" s="139"/>
      <c r="BM54" s="147"/>
      <c r="BN54" s="223"/>
      <c r="BO54" s="139"/>
      <c r="BP54" s="136"/>
      <c r="BQ54" s="203"/>
      <c r="BR54" s="381">
        <f t="shared" si="20"/>
        <v>0</v>
      </c>
      <c r="BS54" s="136"/>
      <c r="BT54" s="203">
        <f t="shared" si="21"/>
        <v>0</v>
      </c>
      <c r="BU54" s="207"/>
    </row>
    <row r="55" spans="1:73" ht="31.5" x14ac:dyDescent="0.25">
      <c r="A55" s="209">
        <v>35</v>
      </c>
      <c r="B55" s="201" t="s">
        <v>164</v>
      </c>
      <c r="C55" s="134"/>
      <c r="D55" s="132"/>
      <c r="E55" s="132"/>
      <c r="F55" s="132"/>
      <c r="G55" s="133"/>
      <c r="H55" s="132"/>
      <c r="I55" s="132"/>
      <c r="J55" s="132"/>
      <c r="K55" s="132"/>
      <c r="L55" s="133"/>
      <c r="M55" s="134"/>
      <c r="N55" s="132"/>
      <c r="O55" s="132"/>
      <c r="P55" s="132"/>
      <c r="Q55" s="132"/>
      <c r="R55" s="144"/>
      <c r="S55" s="145"/>
      <c r="T55" s="204">
        <v>2.1</v>
      </c>
      <c r="U55" s="136" t="str">
        <f t="shared" si="10"/>
        <v>/</v>
      </c>
      <c r="V55" s="204">
        <v>0.1</v>
      </c>
      <c r="W55" s="144"/>
      <c r="X55" s="145"/>
      <c r="Y55" s="204">
        <f t="shared" si="14"/>
        <v>2.1</v>
      </c>
      <c r="Z55" s="136" t="str">
        <f t="shared" si="11"/>
        <v>/</v>
      </c>
      <c r="AA55" s="203">
        <f t="shared" si="15"/>
        <v>0.1</v>
      </c>
      <c r="AB55" s="218"/>
      <c r="AC55" s="136"/>
      <c r="AD55" s="167"/>
      <c r="AE55" s="224"/>
      <c r="AF55" s="222"/>
      <c r="AG55" s="223"/>
      <c r="AH55" s="146"/>
      <c r="AI55" s="136"/>
      <c r="AJ55" s="242"/>
      <c r="AK55" s="224"/>
      <c r="AL55" s="222"/>
      <c r="AM55" s="223"/>
      <c r="AN55" s="243">
        <f t="shared" si="16"/>
        <v>0</v>
      </c>
      <c r="AO55" s="222"/>
      <c r="AP55" s="167">
        <f t="shared" si="17"/>
        <v>0</v>
      </c>
      <c r="AQ55" s="139"/>
      <c r="AR55" s="222"/>
      <c r="AS55" s="223"/>
      <c r="AT55" s="139"/>
      <c r="AU55" s="222"/>
      <c r="AV55" s="223"/>
      <c r="AW55" s="149"/>
      <c r="AX55" s="150"/>
      <c r="AY55" s="208"/>
      <c r="AZ55" s="204">
        <v>2.1</v>
      </c>
      <c r="BA55" s="136" t="str">
        <f t="shared" si="12"/>
        <v>/</v>
      </c>
      <c r="BB55" s="203">
        <v>0.1</v>
      </c>
      <c r="BC55" s="204">
        <f t="shared" si="18"/>
        <v>2.1</v>
      </c>
      <c r="BD55" s="136" t="str">
        <f t="shared" si="13"/>
        <v>/</v>
      </c>
      <c r="BE55" s="203">
        <f t="shared" si="19"/>
        <v>0.1</v>
      </c>
      <c r="BF55" s="218"/>
      <c r="BG55" s="150"/>
      <c r="BH55" s="150"/>
      <c r="BI55" s="139"/>
      <c r="BJ55" s="147"/>
      <c r="BK55" s="223"/>
      <c r="BL55" s="139"/>
      <c r="BM55" s="147"/>
      <c r="BN55" s="223"/>
      <c r="BO55" s="139"/>
      <c r="BP55" s="136"/>
      <c r="BQ55" s="203"/>
      <c r="BR55" s="381">
        <f t="shared" si="20"/>
        <v>0</v>
      </c>
      <c r="BS55" s="136"/>
      <c r="BT55" s="203">
        <f t="shared" si="21"/>
        <v>0</v>
      </c>
      <c r="BU55" s="207"/>
    </row>
    <row r="56" spans="1:73" x14ac:dyDescent="0.25">
      <c r="A56" s="209">
        <v>36</v>
      </c>
      <c r="B56" s="194" t="s">
        <v>85</v>
      </c>
      <c r="C56" s="134"/>
      <c r="D56" s="132"/>
      <c r="E56" s="132"/>
      <c r="F56" s="132"/>
      <c r="G56" s="133"/>
      <c r="H56" s="132"/>
      <c r="I56" s="132"/>
      <c r="J56" s="132"/>
      <c r="K56" s="132"/>
      <c r="L56" s="133"/>
      <c r="M56" s="134"/>
      <c r="N56" s="132"/>
      <c r="O56" s="132"/>
      <c r="P56" s="132"/>
      <c r="Q56" s="132"/>
      <c r="R56" s="144"/>
      <c r="S56" s="145"/>
      <c r="T56" s="204"/>
      <c r="U56" s="136" t="str">
        <f t="shared" si="10"/>
        <v/>
      </c>
      <c r="V56" s="204"/>
      <c r="W56" s="144"/>
      <c r="X56" s="145"/>
      <c r="Y56" s="204">
        <f t="shared" si="14"/>
        <v>0</v>
      </c>
      <c r="Z56" s="136" t="str">
        <f t="shared" si="11"/>
        <v/>
      </c>
      <c r="AA56" s="203">
        <f t="shared" si="15"/>
        <v>0</v>
      </c>
      <c r="AB56" s="218"/>
      <c r="AC56" s="136"/>
      <c r="AD56" s="167"/>
      <c r="AE56" s="224"/>
      <c r="AF56" s="222"/>
      <c r="AG56" s="223"/>
      <c r="AH56" s="146"/>
      <c r="AI56" s="136"/>
      <c r="AJ56" s="159"/>
      <c r="AK56" s="224"/>
      <c r="AL56" s="222"/>
      <c r="AM56" s="223"/>
      <c r="AN56" s="243">
        <f t="shared" si="16"/>
        <v>0</v>
      </c>
      <c r="AO56" s="246"/>
      <c r="AP56" s="167">
        <f t="shared" si="17"/>
        <v>0</v>
      </c>
      <c r="AQ56" s="139"/>
      <c r="AR56" s="222"/>
      <c r="AS56" s="223"/>
      <c r="AT56" s="139"/>
      <c r="AU56" s="222"/>
      <c r="AV56" s="223"/>
      <c r="AW56" s="149"/>
      <c r="AX56" s="150"/>
      <c r="AY56" s="208"/>
      <c r="AZ56" s="204"/>
      <c r="BA56" s="136" t="str">
        <f t="shared" si="12"/>
        <v/>
      </c>
      <c r="BB56" s="203"/>
      <c r="BC56" s="204">
        <f t="shared" si="18"/>
        <v>0</v>
      </c>
      <c r="BD56" s="136" t="str">
        <f t="shared" si="13"/>
        <v/>
      </c>
      <c r="BE56" s="203">
        <f t="shared" si="19"/>
        <v>0</v>
      </c>
      <c r="BF56" s="218"/>
      <c r="BG56" s="150"/>
      <c r="BH56" s="150"/>
      <c r="BI56" s="139"/>
      <c r="BJ56" s="147"/>
      <c r="BK56" s="223"/>
      <c r="BL56" s="156"/>
      <c r="BM56" s="160"/>
      <c r="BN56" s="159"/>
      <c r="BO56" s="139"/>
      <c r="BP56" s="136"/>
      <c r="BQ56" s="203"/>
      <c r="BR56" s="381">
        <f t="shared" si="20"/>
        <v>0</v>
      </c>
      <c r="BS56" s="136"/>
      <c r="BT56" s="203">
        <f t="shared" si="21"/>
        <v>0</v>
      </c>
      <c r="BU56" s="207"/>
    </row>
    <row r="57" spans="1:73" x14ac:dyDescent="0.25">
      <c r="A57" s="209">
        <v>37</v>
      </c>
      <c r="B57" s="214" t="s">
        <v>165</v>
      </c>
      <c r="C57" s="134"/>
      <c r="D57" s="132"/>
      <c r="E57" s="132"/>
      <c r="F57" s="132"/>
      <c r="G57" s="133"/>
      <c r="H57" s="132"/>
      <c r="I57" s="132"/>
      <c r="J57" s="132"/>
      <c r="K57" s="132"/>
      <c r="L57" s="133"/>
      <c r="M57" s="134"/>
      <c r="N57" s="132"/>
      <c r="O57" s="132"/>
      <c r="P57" s="132"/>
      <c r="Q57" s="132"/>
      <c r="R57" s="144"/>
      <c r="S57" s="145"/>
      <c r="T57" s="204">
        <v>3.47</v>
      </c>
      <c r="U57" s="136" t="str">
        <f t="shared" si="10"/>
        <v>/</v>
      </c>
      <c r="V57" s="204"/>
      <c r="W57" s="144"/>
      <c r="X57" s="145"/>
      <c r="Y57" s="204">
        <f t="shared" si="14"/>
        <v>3.47</v>
      </c>
      <c r="Z57" s="136" t="str">
        <f t="shared" si="11"/>
        <v>/</v>
      </c>
      <c r="AA57" s="203">
        <f t="shared" si="15"/>
        <v>0</v>
      </c>
      <c r="AB57" s="218"/>
      <c r="AC57" s="136"/>
      <c r="AD57" s="167"/>
      <c r="AE57" s="224"/>
      <c r="AF57" s="222"/>
      <c r="AG57" s="223"/>
      <c r="AH57" s="146"/>
      <c r="AI57" s="136"/>
      <c r="AJ57" s="159"/>
      <c r="AK57" s="224"/>
      <c r="AL57" s="222"/>
      <c r="AM57" s="223"/>
      <c r="AN57" s="243">
        <f t="shared" si="16"/>
        <v>0</v>
      </c>
      <c r="AO57" s="136"/>
      <c r="AP57" s="167">
        <f t="shared" si="17"/>
        <v>0</v>
      </c>
      <c r="AQ57" s="139"/>
      <c r="AR57" s="222"/>
      <c r="AS57" s="223"/>
      <c r="AT57" s="139"/>
      <c r="AU57" s="222"/>
      <c r="AV57" s="223"/>
      <c r="AW57" s="149"/>
      <c r="AX57" s="150"/>
      <c r="AY57" s="208"/>
      <c r="AZ57" s="204">
        <v>3.47</v>
      </c>
      <c r="BA57" s="136" t="str">
        <f t="shared" si="12"/>
        <v>/</v>
      </c>
      <c r="BB57" s="203"/>
      <c r="BC57" s="204">
        <f t="shared" si="18"/>
        <v>3.47</v>
      </c>
      <c r="BD57" s="136" t="str">
        <f t="shared" si="13"/>
        <v>/</v>
      </c>
      <c r="BE57" s="203">
        <f t="shared" si="19"/>
        <v>0</v>
      </c>
      <c r="BF57" s="218"/>
      <c r="BG57" s="150"/>
      <c r="BH57" s="150"/>
      <c r="BI57" s="139"/>
      <c r="BJ57" s="147"/>
      <c r="BK57" s="223"/>
      <c r="BL57" s="156"/>
      <c r="BM57" s="160"/>
      <c r="BN57" s="159"/>
      <c r="BO57" s="139"/>
      <c r="BP57" s="136"/>
      <c r="BQ57" s="203"/>
      <c r="BR57" s="381">
        <f t="shared" si="20"/>
        <v>0</v>
      </c>
      <c r="BS57" s="136"/>
      <c r="BT57" s="203">
        <f t="shared" si="21"/>
        <v>0</v>
      </c>
      <c r="BU57" s="207"/>
    </row>
    <row r="58" spans="1:73" ht="31.5" x14ac:dyDescent="0.25">
      <c r="A58" s="209">
        <v>38</v>
      </c>
      <c r="B58" s="214" t="s">
        <v>166</v>
      </c>
      <c r="C58" s="134"/>
      <c r="D58" s="132"/>
      <c r="E58" s="132"/>
      <c r="F58" s="132"/>
      <c r="G58" s="133"/>
      <c r="H58" s="132"/>
      <c r="I58" s="132"/>
      <c r="J58" s="132"/>
      <c r="K58" s="132"/>
      <c r="L58" s="133"/>
      <c r="M58" s="134"/>
      <c r="N58" s="132"/>
      <c r="O58" s="132"/>
      <c r="P58" s="132"/>
      <c r="Q58" s="132"/>
      <c r="R58" s="144"/>
      <c r="S58" s="145"/>
      <c r="T58" s="204">
        <v>1.9</v>
      </c>
      <c r="U58" s="136" t="str">
        <f t="shared" si="10"/>
        <v>/</v>
      </c>
      <c r="V58" s="204">
        <v>0.25</v>
      </c>
      <c r="W58" s="144"/>
      <c r="X58" s="145"/>
      <c r="Y58" s="204">
        <f t="shared" si="14"/>
        <v>1.9</v>
      </c>
      <c r="Z58" s="136" t="str">
        <f t="shared" si="11"/>
        <v>/</v>
      </c>
      <c r="AA58" s="203">
        <f t="shared" si="15"/>
        <v>0.25</v>
      </c>
      <c r="AB58" s="218"/>
      <c r="AC58" s="136"/>
      <c r="AD58" s="167"/>
      <c r="AE58" s="224"/>
      <c r="AF58" s="222"/>
      <c r="AG58" s="223"/>
      <c r="AH58" s="146"/>
      <c r="AI58" s="136"/>
      <c r="AJ58" s="242"/>
      <c r="AK58" s="224"/>
      <c r="AL58" s="222"/>
      <c r="AM58" s="223"/>
      <c r="AN58" s="243">
        <f t="shared" si="16"/>
        <v>0</v>
      </c>
      <c r="AO58" s="222"/>
      <c r="AP58" s="167">
        <f t="shared" si="17"/>
        <v>0</v>
      </c>
      <c r="AQ58" s="139"/>
      <c r="AR58" s="222"/>
      <c r="AS58" s="223"/>
      <c r="AT58" s="139"/>
      <c r="AU58" s="222"/>
      <c r="AV58" s="223"/>
      <c r="AW58" s="149"/>
      <c r="AX58" s="150"/>
      <c r="AY58" s="208"/>
      <c r="AZ58" s="204">
        <v>1.9</v>
      </c>
      <c r="BA58" s="136" t="str">
        <f t="shared" si="12"/>
        <v>/</v>
      </c>
      <c r="BB58" s="203">
        <v>0.25</v>
      </c>
      <c r="BC58" s="204">
        <f t="shared" si="18"/>
        <v>1.9</v>
      </c>
      <c r="BD58" s="136" t="str">
        <f t="shared" si="13"/>
        <v>/</v>
      </c>
      <c r="BE58" s="203">
        <f t="shared" si="19"/>
        <v>0.25</v>
      </c>
      <c r="BF58" s="218"/>
      <c r="BG58" s="150"/>
      <c r="BH58" s="150"/>
      <c r="BI58" s="139"/>
      <c r="BJ58" s="147"/>
      <c r="BK58" s="223"/>
      <c r="BL58" s="139"/>
      <c r="BM58" s="147"/>
      <c r="BN58" s="223"/>
      <c r="BO58" s="139"/>
      <c r="BP58" s="136"/>
      <c r="BQ58" s="203"/>
      <c r="BR58" s="381">
        <f t="shared" si="20"/>
        <v>0</v>
      </c>
      <c r="BS58" s="136"/>
      <c r="BT58" s="203">
        <f t="shared" si="21"/>
        <v>0</v>
      </c>
      <c r="BU58" s="207"/>
    </row>
    <row r="59" spans="1:73" ht="31.5" x14ac:dyDescent="0.25">
      <c r="A59" s="209">
        <v>39</v>
      </c>
      <c r="B59" s="201" t="s">
        <v>167</v>
      </c>
      <c r="C59" s="134"/>
      <c r="D59" s="132"/>
      <c r="E59" s="132"/>
      <c r="F59" s="132"/>
      <c r="G59" s="133"/>
      <c r="H59" s="132"/>
      <c r="I59" s="132"/>
      <c r="J59" s="132"/>
      <c r="K59" s="132"/>
      <c r="L59" s="133"/>
      <c r="M59" s="134"/>
      <c r="N59" s="132"/>
      <c r="O59" s="132"/>
      <c r="P59" s="132"/>
      <c r="Q59" s="132"/>
      <c r="R59" s="144"/>
      <c r="S59" s="145"/>
      <c r="T59" s="204">
        <v>2.2400000000000002</v>
      </c>
      <c r="U59" s="136" t="str">
        <f t="shared" si="10"/>
        <v>/</v>
      </c>
      <c r="V59" s="204">
        <v>0.4</v>
      </c>
      <c r="W59" s="144"/>
      <c r="X59" s="145"/>
      <c r="Y59" s="204">
        <f t="shared" si="14"/>
        <v>2.2400000000000002</v>
      </c>
      <c r="Z59" s="136" t="str">
        <f t="shared" si="11"/>
        <v>/</v>
      </c>
      <c r="AA59" s="203">
        <f t="shared" si="15"/>
        <v>0.4</v>
      </c>
      <c r="AB59" s="218"/>
      <c r="AC59" s="136"/>
      <c r="AD59" s="167"/>
      <c r="AE59" s="224"/>
      <c r="AF59" s="222"/>
      <c r="AG59" s="223"/>
      <c r="AH59" s="146"/>
      <c r="AI59" s="136"/>
      <c r="AJ59" s="242"/>
      <c r="AK59" s="224"/>
      <c r="AL59" s="222"/>
      <c r="AM59" s="223"/>
      <c r="AN59" s="243">
        <f t="shared" si="16"/>
        <v>0</v>
      </c>
      <c r="AO59" s="222"/>
      <c r="AP59" s="167">
        <f t="shared" si="17"/>
        <v>0</v>
      </c>
      <c r="AQ59" s="139"/>
      <c r="AR59" s="222"/>
      <c r="AS59" s="223"/>
      <c r="AT59" s="139"/>
      <c r="AU59" s="222"/>
      <c r="AV59" s="223"/>
      <c r="AW59" s="149"/>
      <c r="AX59" s="150"/>
      <c r="AY59" s="208"/>
      <c r="AZ59" s="204">
        <v>2.2400000000000002</v>
      </c>
      <c r="BA59" s="136" t="str">
        <f t="shared" si="12"/>
        <v>/</v>
      </c>
      <c r="BB59" s="203">
        <v>0.4</v>
      </c>
      <c r="BC59" s="204">
        <f t="shared" si="18"/>
        <v>2.2400000000000002</v>
      </c>
      <c r="BD59" s="136" t="str">
        <f t="shared" si="13"/>
        <v>/</v>
      </c>
      <c r="BE59" s="203">
        <f t="shared" si="19"/>
        <v>0.4</v>
      </c>
      <c r="BF59" s="218"/>
      <c r="BG59" s="150"/>
      <c r="BH59" s="150"/>
      <c r="BI59" s="139"/>
      <c r="BJ59" s="147"/>
      <c r="BK59" s="223"/>
      <c r="BL59" s="139"/>
      <c r="BM59" s="147"/>
      <c r="BN59" s="223"/>
      <c r="BO59" s="139"/>
      <c r="BP59" s="136"/>
      <c r="BQ59" s="203"/>
      <c r="BR59" s="381">
        <f t="shared" si="20"/>
        <v>0</v>
      </c>
      <c r="BS59" s="136"/>
      <c r="BT59" s="203">
        <f t="shared" si="21"/>
        <v>0</v>
      </c>
      <c r="BU59" s="207"/>
    </row>
    <row r="60" spans="1:73" ht="47.25" x14ac:dyDescent="0.25">
      <c r="A60" s="209">
        <v>40</v>
      </c>
      <c r="B60" s="201" t="s">
        <v>168</v>
      </c>
      <c r="C60" s="134"/>
      <c r="D60" s="132"/>
      <c r="E60" s="132"/>
      <c r="F60" s="132"/>
      <c r="G60" s="133"/>
      <c r="H60" s="132"/>
      <c r="I60" s="132"/>
      <c r="J60" s="132"/>
      <c r="K60" s="132"/>
      <c r="L60" s="133"/>
      <c r="M60" s="134"/>
      <c r="N60" s="132"/>
      <c r="O60" s="132"/>
      <c r="P60" s="132"/>
      <c r="Q60" s="132"/>
      <c r="R60" s="144"/>
      <c r="S60" s="145"/>
      <c r="T60" s="204">
        <v>2.68</v>
      </c>
      <c r="U60" s="136" t="str">
        <f t="shared" si="10"/>
        <v>/</v>
      </c>
      <c r="V60" s="204">
        <v>0.16</v>
      </c>
      <c r="W60" s="144"/>
      <c r="X60" s="145"/>
      <c r="Y60" s="204">
        <f t="shared" si="14"/>
        <v>2.68</v>
      </c>
      <c r="Z60" s="136" t="str">
        <f t="shared" si="11"/>
        <v>/</v>
      </c>
      <c r="AA60" s="203">
        <f t="shared" si="15"/>
        <v>0.16</v>
      </c>
      <c r="AB60" s="218"/>
      <c r="AC60" s="136"/>
      <c r="AD60" s="167"/>
      <c r="AE60" s="224"/>
      <c r="AF60" s="222"/>
      <c r="AG60" s="223"/>
      <c r="AH60" s="146"/>
      <c r="AI60" s="136"/>
      <c r="AJ60" s="158"/>
      <c r="AK60" s="224"/>
      <c r="AL60" s="222"/>
      <c r="AM60" s="223"/>
      <c r="AN60" s="243">
        <f t="shared" si="16"/>
        <v>0</v>
      </c>
      <c r="AO60" s="246"/>
      <c r="AP60" s="167">
        <f t="shared" si="17"/>
        <v>0</v>
      </c>
      <c r="AQ60" s="139"/>
      <c r="AR60" s="222"/>
      <c r="AS60" s="223"/>
      <c r="AT60" s="139"/>
      <c r="AU60" s="222"/>
      <c r="AV60" s="223"/>
      <c r="AW60" s="149"/>
      <c r="AX60" s="150"/>
      <c r="AY60" s="208"/>
      <c r="AZ60" s="204">
        <v>2.68</v>
      </c>
      <c r="BA60" s="136" t="str">
        <f t="shared" si="12"/>
        <v>/</v>
      </c>
      <c r="BB60" s="203">
        <v>0.1</v>
      </c>
      <c r="BC60" s="204">
        <f t="shared" si="18"/>
        <v>2.68</v>
      </c>
      <c r="BD60" s="136" t="str">
        <f t="shared" si="13"/>
        <v>/</v>
      </c>
      <c r="BE60" s="203">
        <f t="shared" si="19"/>
        <v>0.1</v>
      </c>
      <c r="BF60" s="218"/>
      <c r="BG60" s="150"/>
      <c r="BH60" s="150"/>
      <c r="BI60" s="139"/>
      <c r="BJ60" s="147"/>
      <c r="BK60" s="223"/>
      <c r="BL60" s="156"/>
      <c r="BM60" s="160"/>
      <c r="BN60" s="159"/>
      <c r="BO60" s="139"/>
      <c r="BP60" s="136"/>
      <c r="BQ60" s="203"/>
      <c r="BR60" s="381">
        <f t="shared" si="20"/>
        <v>0</v>
      </c>
      <c r="BS60" s="136"/>
      <c r="BT60" s="203">
        <f t="shared" si="21"/>
        <v>0</v>
      </c>
      <c r="BU60" s="207"/>
    </row>
    <row r="61" spans="1:73" ht="31.5" x14ac:dyDescent="0.25">
      <c r="A61" s="209">
        <v>41</v>
      </c>
      <c r="B61" s="214" t="s">
        <v>169</v>
      </c>
      <c r="C61" s="134"/>
      <c r="D61" s="132"/>
      <c r="E61" s="132"/>
      <c r="F61" s="132"/>
      <c r="G61" s="133"/>
      <c r="H61" s="132"/>
      <c r="I61" s="132"/>
      <c r="J61" s="132"/>
      <c r="K61" s="132"/>
      <c r="L61" s="133"/>
      <c r="M61" s="134"/>
      <c r="N61" s="132"/>
      <c r="O61" s="132"/>
      <c r="P61" s="132"/>
      <c r="Q61" s="132"/>
      <c r="R61" s="144"/>
      <c r="S61" s="145"/>
      <c r="T61" s="204">
        <v>2.0299999999999998</v>
      </c>
      <c r="U61" s="136" t="str">
        <f t="shared" si="10"/>
        <v>/</v>
      </c>
      <c r="V61" s="204">
        <v>0.4</v>
      </c>
      <c r="W61" s="144"/>
      <c r="X61" s="145"/>
      <c r="Y61" s="204">
        <f t="shared" si="14"/>
        <v>2.0299999999999998</v>
      </c>
      <c r="Z61" s="136" t="str">
        <f t="shared" si="11"/>
        <v>/</v>
      </c>
      <c r="AA61" s="203">
        <f t="shared" si="15"/>
        <v>0.4</v>
      </c>
      <c r="AB61" s="218"/>
      <c r="AC61" s="136"/>
      <c r="AD61" s="167"/>
      <c r="AE61" s="224"/>
      <c r="AF61" s="222"/>
      <c r="AG61" s="223"/>
      <c r="AH61" s="146"/>
      <c r="AI61" s="136"/>
      <c r="AJ61" s="242"/>
      <c r="AK61" s="224"/>
      <c r="AL61" s="222"/>
      <c r="AM61" s="223"/>
      <c r="AN61" s="243">
        <f t="shared" si="16"/>
        <v>0</v>
      </c>
      <c r="AO61" s="222"/>
      <c r="AP61" s="167">
        <f t="shared" si="17"/>
        <v>0</v>
      </c>
      <c r="AQ61" s="139"/>
      <c r="AR61" s="222"/>
      <c r="AS61" s="223"/>
      <c r="AT61" s="139"/>
      <c r="AU61" s="222"/>
      <c r="AV61" s="223"/>
      <c r="AW61" s="149"/>
      <c r="AX61" s="150"/>
      <c r="AY61" s="208"/>
      <c r="AZ61" s="204">
        <v>2.0299999999999998</v>
      </c>
      <c r="BA61" s="136" t="str">
        <f t="shared" si="12"/>
        <v>/</v>
      </c>
      <c r="BB61" s="203">
        <v>0.4</v>
      </c>
      <c r="BC61" s="204">
        <f t="shared" si="18"/>
        <v>2.0299999999999998</v>
      </c>
      <c r="BD61" s="136" t="str">
        <f t="shared" si="13"/>
        <v>/</v>
      </c>
      <c r="BE61" s="203">
        <f t="shared" si="19"/>
        <v>0.4</v>
      </c>
      <c r="BF61" s="218"/>
      <c r="BG61" s="150"/>
      <c r="BH61" s="150"/>
      <c r="BI61" s="139"/>
      <c r="BJ61" s="147"/>
      <c r="BK61" s="223"/>
      <c r="BL61" s="139"/>
      <c r="BM61" s="147"/>
      <c r="BN61" s="223"/>
      <c r="BO61" s="139"/>
      <c r="BP61" s="136"/>
      <c r="BQ61" s="203"/>
      <c r="BR61" s="381">
        <f t="shared" si="20"/>
        <v>0</v>
      </c>
      <c r="BS61" s="136"/>
      <c r="BT61" s="203">
        <f t="shared" si="21"/>
        <v>0</v>
      </c>
      <c r="BU61" s="207"/>
    </row>
    <row r="62" spans="1:73" ht="47.25" x14ac:dyDescent="0.25">
      <c r="A62" s="209">
        <v>42</v>
      </c>
      <c r="B62" s="214" t="s">
        <v>170</v>
      </c>
      <c r="C62" s="134"/>
      <c r="D62" s="132"/>
      <c r="E62" s="132"/>
      <c r="F62" s="132"/>
      <c r="G62" s="133"/>
      <c r="H62" s="132"/>
      <c r="I62" s="132"/>
      <c r="J62" s="132"/>
      <c r="K62" s="132"/>
      <c r="L62" s="133"/>
      <c r="M62" s="134"/>
      <c r="N62" s="132"/>
      <c r="O62" s="132"/>
      <c r="P62" s="132"/>
      <c r="Q62" s="132"/>
      <c r="R62" s="144"/>
      <c r="S62" s="145"/>
      <c r="T62" s="204">
        <v>1.85</v>
      </c>
      <c r="U62" s="136" t="str">
        <f t="shared" si="10"/>
        <v>/</v>
      </c>
      <c r="V62" s="204">
        <v>0.4</v>
      </c>
      <c r="W62" s="144"/>
      <c r="X62" s="145"/>
      <c r="Y62" s="204">
        <f t="shared" si="14"/>
        <v>1.85</v>
      </c>
      <c r="Z62" s="136" t="str">
        <f t="shared" si="11"/>
        <v>/</v>
      </c>
      <c r="AA62" s="203">
        <f t="shared" si="15"/>
        <v>0.4</v>
      </c>
      <c r="AB62" s="218"/>
      <c r="AC62" s="136"/>
      <c r="AD62" s="167"/>
      <c r="AE62" s="224"/>
      <c r="AF62" s="222"/>
      <c r="AG62" s="223"/>
      <c r="AH62" s="146"/>
      <c r="AI62" s="136"/>
      <c r="AJ62" s="242"/>
      <c r="AK62" s="224"/>
      <c r="AL62" s="222"/>
      <c r="AM62" s="223"/>
      <c r="AN62" s="243">
        <f t="shared" si="16"/>
        <v>0</v>
      </c>
      <c r="AO62" s="222"/>
      <c r="AP62" s="167">
        <f t="shared" si="17"/>
        <v>0</v>
      </c>
      <c r="AQ62" s="139"/>
      <c r="AR62" s="222"/>
      <c r="AS62" s="223"/>
      <c r="AT62" s="139"/>
      <c r="AU62" s="222"/>
      <c r="AV62" s="223"/>
      <c r="AW62" s="149"/>
      <c r="AX62" s="150"/>
      <c r="AY62" s="208"/>
      <c r="AZ62" s="204">
        <v>1.85</v>
      </c>
      <c r="BA62" s="136" t="str">
        <f t="shared" si="12"/>
        <v>/</v>
      </c>
      <c r="BB62" s="203">
        <v>0.8</v>
      </c>
      <c r="BC62" s="204">
        <f t="shared" si="18"/>
        <v>1.85</v>
      </c>
      <c r="BD62" s="136" t="str">
        <f t="shared" si="13"/>
        <v>/</v>
      </c>
      <c r="BE62" s="203">
        <f t="shared" si="19"/>
        <v>0.8</v>
      </c>
      <c r="BF62" s="218"/>
      <c r="BG62" s="150"/>
      <c r="BH62" s="150"/>
      <c r="BI62" s="139"/>
      <c r="BJ62" s="147"/>
      <c r="BK62" s="223"/>
      <c r="BL62" s="139"/>
      <c r="BM62" s="147"/>
      <c r="BN62" s="223"/>
      <c r="BO62" s="139"/>
      <c r="BP62" s="136"/>
      <c r="BQ62" s="203"/>
      <c r="BR62" s="381">
        <f t="shared" si="20"/>
        <v>0</v>
      </c>
      <c r="BS62" s="136"/>
      <c r="BT62" s="203">
        <f t="shared" si="21"/>
        <v>0</v>
      </c>
      <c r="BU62" s="207"/>
    </row>
    <row r="63" spans="1:73" ht="47.25" x14ac:dyDescent="0.25">
      <c r="A63" s="209">
        <v>43</v>
      </c>
      <c r="B63" s="214" t="s">
        <v>171</v>
      </c>
      <c r="C63" s="134"/>
      <c r="D63" s="132"/>
      <c r="E63" s="132"/>
      <c r="F63" s="132"/>
      <c r="G63" s="133"/>
      <c r="H63" s="132"/>
      <c r="I63" s="132"/>
      <c r="J63" s="132"/>
      <c r="K63" s="132"/>
      <c r="L63" s="133"/>
      <c r="M63" s="134"/>
      <c r="N63" s="132"/>
      <c r="O63" s="132"/>
      <c r="P63" s="132"/>
      <c r="Q63" s="132"/>
      <c r="R63" s="144"/>
      <c r="S63" s="145"/>
      <c r="T63" s="204">
        <v>0.7</v>
      </c>
      <c r="U63" s="136" t="str">
        <f t="shared" si="10"/>
        <v>/</v>
      </c>
      <c r="V63" s="204">
        <v>0.4</v>
      </c>
      <c r="W63" s="144"/>
      <c r="X63" s="145"/>
      <c r="Y63" s="204">
        <f t="shared" si="14"/>
        <v>0.7</v>
      </c>
      <c r="Z63" s="136" t="str">
        <f t="shared" si="11"/>
        <v>/</v>
      </c>
      <c r="AA63" s="203">
        <f t="shared" si="15"/>
        <v>0.4</v>
      </c>
      <c r="AB63" s="218"/>
      <c r="AC63" s="136"/>
      <c r="AD63" s="167"/>
      <c r="AE63" s="224"/>
      <c r="AF63" s="222"/>
      <c r="AG63" s="223"/>
      <c r="AH63" s="146"/>
      <c r="AI63" s="136"/>
      <c r="AJ63" s="242"/>
      <c r="AK63" s="224"/>
      <c r="AL63" s="222"/>
      <c r="AM63" s="223"/>
      <c r="AN63" s="243">
        <f t="shared" si="16"/>
        <v>0</v>
      </c>
      <c r="AO63" s="222"/>
      <c r="AP63" s="167">
        <f t="shared" si="17"/>
        <v>0</v>
      </c>
      <c r="AQ63" s="139"/>
      <c r="AR63" s="222"/>
      <c r="AS63" s="223"/>
      <c r="AT63" s="139"/>
      <c r="AU63" s="222"/>
      <c r="AV63" s="223"/>
      <c r="AW63" s="149"/>
      <c r="AX63" s="150"/>
      <c r="AY63" s="208"/>
      <c r="AZ63" s="204">
        <v>0.7</v>
      </c>
      <c r="BA63" s="136" t="str">
        <f t="shared" si="12"/>
        <v>/</v>
      </c>
      <c r="BB63" s="203">
        <v>0.32</v>
      </c>
      <c r="BC63" s="204">
        <f t="shared" si="18"/>
        <v>0.7</v>
      </c>
      <c r="BD63" s="136" t="str">
        <f t="shared" si="13"/>
        <v>/</v>
      </c>
      <c r="BE63" s="203">
        <f t="shared" si="19"/>
        <v>0.32</v>
      </c>
      <c r="BF63" s="218"/>
      <c r="BG63" s="150"/>
      <c r="BH63" s="150"/>
      <c r="BI63" s="139"/>
      <c r="BJ63" s="147"/>
      <c r="BK63" s="223"/>
      <c r="BL63" s="139"/>
      <c r="BM63" s="147"/>
      <c r="BN63" s="223"/>
      <c r="BO63" s="139"/>
      <c r="BP63" s="136"/>
      <c r="BQ63" s="203"/>
      <c r="BR63" s="381">
        <f t="shared" si="20"/>
        <v>0</v>
      </c>
      <c r="BS63" s="136"/>
      <c r="BT63" s="203">
        <f t="shared" si="21"/>
        <v>0</v>
      </c>
      <c r="BU63" s="207"/>
    </row>
    <row r="64" spans="1:73" ht="47.25" x14ac:dyDescent="0.25">
      <c r="A64" s="209">
        <v>44</v>
      </c>
      <c r="B64" s="214" t="s">
        <v>172</v>
      </c>
      <c r="C64" s="134"/>
      <c r="D64" s="132"/>
      <c r="E64" s="132"/>
      <c r="F64" s="132"/>
      <c r="G64" s="133"/>
      <c r="H64" s="132"/>
      <c r="I64" s="132"/>
      <c r="J64" s="132"/>
      <c r="K64" s="132"/>
      <c r="L64" s="133"/>
      <c r="M64" s="134"/>
      <c r="N64" s="132"/>
      <c r="O64" s="132"/>
      <c r="P64" s="132"/>
      <c r="Q64" s="132"/>
      <c r="R64" s="144"/>
      <c r="S64" s="145"/>
      <c r="T64" s="204">
        <v>1.3</v>
      </c>
      <c r="U64" s="136" t="str">
        <f t="shared" si="10"/>
        <v>/</v>
      </c>
      <c r="V64" s="204">
        <v>0.25</v>
      </c>
      <c r="W64" s="144"/>
      <c r="X64" s="145"/>
      <c r="Y64" s="204">
        <f t="shared" si="14"/>
        <v>1.3</v>
      </c>
      <c r="Z64" s="136" t="str">
        <f t="shared" si="11"/>
        <v>/</v>
      </c>
      <c r="AA64" s="203">
        <f t="shared" si="15"/>
        <v>0.25</v>
      </c>
      <c r="AB64" s="218"/>
      <c r="AC64" s="136"/>
      <c r="AD64" s="167"/>
      <c r="AE64" s="224"/>
      <c r="AF64" s="222"/>
      <c r="AG64" s="223"/>
      <c r="AH64" s="146"/>
      <c r="AI64" s="136"/>
      <c r="AJ64" s="242"/>
      <c r="AK64" s="224"/>
      <c r="AL64" s="222"/>
      <c r="AM64" s="223"/>
      <c r="AN64" s="243">
        <f t="shared" si="16"/>
        <v>0</v>
      </c>
      <c r="AO64" s="222"/>
      <c r="AP64" s="167">
        <f t="shared" si="17"/>
        <v>0</v>
      </c>
      <c r="AQ64" s="139"/>
      <c r="AR64" s="222"/>
      <c r="AS64" s="223"/>
      <c r="AT64" s="139"/>
      <c r="AU64" s="222"/>
      <c r="AV64" s="223"/>
      <c r="AW64" s="149"/>
      <c r="AX64" s="150"/>
      <c r="AY64" s="208"/>
      <c r="AZ64" s="204">
        <v>1.3</v>
      </c>
      <c r="BA64" s="136" t="str">
        <f t="shared" si="12"/>
        <v>/</v>
      </c>
      <c r="BB64" s="203">
        <v>0.16</v>
      </c>
      <c r="BC64" s="204">
        <f t="shared" si="18"/>
        <v>1.3</v>
      </c>
      <c r="BD64" s="136" t="str">
        <f t="shared" si="13"/>
        <v>/</v>
      </c>
      <c r="BE64" s="203">
        <f t="shared" si="19"/>
        <v>0.16</v>
      </c>
      <c r="BF64" s="218"/>
      <c r="BG64" s="150"/>
      <c r="BH64" s="150"/>
      <c r="BI64" s="139"/>
      <c r="BJ64" s="147"/>
      <c r="BK64" s="223"/>
      <c r="BL64" s="139"/>
      <c r="BM64" s="147"/>
      <c r="BN64" s="223"/>
      <c r="BO64" s="139"/>
      <c r="BP64" s="136"/>
      <c r="BQ64" s="203"/>
      <c r="BR64" s="381">
        <f t="shared" si="20"/>
        <v>0</v>
      </c>
      <c r="BS64" s="136"/>
      <c r="BT64" s="203">
        <f t="shared" si="21"/>
        <v>0</v>
      </c>
      <c r="BU64" s="207"/>
    </row>
    <row r="65" spans="1:73" x14ac:dyDescent="0.25">
      <c r="A65" s="209">
        <v>45</v>
      </c>
      <c r="B65" s="198" t="s">
        <v>86</v>
      </c>
      <c r="C65" s="134"/>
      <c r="D65" s="132"/>
      <c r="E65" s="132"/>
      <c r="F65" s="132"/>
      <c r="G65" s="133"/>
      <c r="H65" s="132"/>
      <c r="I65" s="132"/>
      <c r="J65" s="132"/>
      <c r="K65" s="132"/>
      <c r="L65" s="133"/>
      <c r="M65" s="134"/>
      <c r="N65" s="132"/>
      <c r="O65" s="132"/>
      <c r="P65" s="132"/>
      <c r="Q65" s="132"/>
      <c r="R65" s="144"/>
      <c r="S65" s="145"/>
      <c r="T65" s="204"/>
      <c r="U65" s="136" t="str">
        <f t="shared" si="10"/>
        <v/>
      </c>
      <c r="V65" s="204"/>
      <c r="W65" s="144"/>
      <c r="X65" s="145"/>
      <c r="Y65" s="204">
        <f t="shared" si="14"/>
        <v>0</v>
      </c>
      <c r="Z65" s="136" t="str">
        <f t="shared" si="11"/>
        <v/>
      </c>
      <c r="AA65" s="203">
        <f t="shared" si="15"/>
        <v>0</v>
      </c>
      <c r="AB65" s="218"/>
      <c r="AC65" s="136"/>
      <c r="AD65" s="167"/>
      <c r="AE65" s="224"/>
      <c r="AF65" s="222"/>
      <c r="AG65" s="223"/>
      <c r="AH65" s="146"/>
      <c r="AI65" s="136"/>
      <c r="AJ65" s="242"/>
      <c r="AK65" s="224"/>
      <c r="AL65" s="222"/>
      <c r="AM65" s="223"/>
      <c r="AN65" s="243">
        <f t="shared" si="16"/>
        <v>0</v>
      </c>
      <c r="AO65" s="222"/>
      <c r="AP65" s="167">
        <f t="shared" si="17"/>
        <v>0</v>
      </c>
      <c r="AQ65" s="139"/>
      <c r="AR65" s="222"/>
      <c r="AS65" s="223"/>
      <c r="AT65" s="139"/>
      <c r="AU65" s="222"/>
      <c r="AV65" s="223"/>
      <c r="AW65" s="149"/>
      <c r="AX65" s="150"/>
      <c r="AY65" s="208"/>
      <c r="AZ65" s="204"/>
      <c r="BA65" s="136" t="str">
        <f t="shared" si="12"/>
        <v/>
      </c>
      <c r="BB65" s="203"/>
      <c r="BC65" s="204">
        <f t="shared" si="18"/>
        <v>0</v>
      </c>
      <c r="BD65" s="136" t="str">
        <f t="shared" si="13"/>
        <v/>
      </c>
      <c r="BE65" s="203">
        <f t="shared" si="19"/>
        <v>0</v>
      </c>
      <c r="BF65" s="218"/>
      <c r="BG65" s="150"/>
      <c r="BH65" s="150"/>
      <c r="BI65" s="139"/>
      <c r="BJ65" s="147"/>
      <c r="BK65" s="223"/>
      <c r="BL65" s="139"/>
      <c r="BM65" s="147"/>
      <c r="BN65" s="223"/>
      <c r="BO65" s="139"/>
      <c r="BP65" s="136"/>
      <c r="BQ65" s="203"/>
      <c r="BR65" s="381">
        <f t="shared" si="20"/>
        <v>0</v>
      </c>
      <c r="BS65" s="136"/>
      <c r="BT65" s="203">
        <f t="shared" si="21"/>
        <v>0</v>
      </c>
      <c r="BU65" s="207"/>
    </row>
    <row r="66" spans="1:73" ht="31.5" x14ac:dyDescent="0.25">
      <c r="A66" s="209">
        <v>46</v>
      </c>
      <c r="B66" s="202" t="s">
        <v>173</v>
      </c>
      <c r="C66" s="134"/>
      <c r="D66" s="132"/>
      <c r="E66" s="132"/>
      <c r="F66" s="132"/>
      <c r="G66" s="133"/>
      <c r="H66" s="132"/>
      <c r="I66" s="132"/>
      <c r="J66" s="132"/>
      <c r="K66" s="132"/>
      <c r="L66" s="133"/>
      <c r="M66" s="134"/>
      <c r="N66" s="132"/>
      <c r="O66" s="132"/>
      <c r="P66" s="132"/>
      <c r="Q66" s="132"/>
      <c r="R66" s="144"/>
      <c r="S66" s="145"/>
      <c r="T66" s="204">
        <v>1.2</v>
      </c>
      <c r="U66" s="136" t="str">
        <f t="shared" si="10"/>
        <v>/</v>
      </c>
      <c r="V66" s="204"/>
      <c r="W66" s="144"/>
      <c r="X66" s="145"/>
      <c r="Y66" s="204">
        <f t="shared" si="14"/>
        <v>1.2</v>
      </c>
      <c r="Z66" s="136" t="str">
        <f t="shared" si="11"/>
        <v>/</v>
      </c>
      <c r="AA66" s="203">
        <f t="shared" si="15"/>
        <v>0</v>
      </c>
      <c r="AB66" s="218"/>
      <c r="AC66" s="136"/>
      <c r="AD66" s="167"/>
      <c r="AE66" s="224"/>
      <c r="AF66" s="222"/>
      <c r="AG66" s="223"/>
      <c r="AH66" s="146"/>
      <c r="AI66" s="136"/>
      <c r="AJ66" s="242"/>
      <c r="AK66" s="224"/>
      <c r="AL66" s="222"/>
      <c r="AM66" s="223"/>
      <c r="AN66" s="243">
        <f t="shared" si="16"/>
        <v>0</v>
      </c>
      <c r="AO66" s="222"/>
      <c r="AP66" s="167">
        <f t="shared" si="17"/>
        <v>0</v>
      </c>
      <c r="AQ66" s="139"/>
      <c r="AR66" s="222"/>
      <c r="AS66" s="223"/>
      <c r="AT66" s="139"/>
      <c r="AU66" s="222"/>
      <c r="AV66" s="223"/>
      <c r="AW66" s="149"/>
      <c r="AX66" s="150"/>
      <c r="AY66" s="208"/>
      <c r="AZ66" s="204">
        <v>1.2</v>
      </c>
      <c r="BA66" s="136" t="str">
        <f t="shared" si="12"/>
        <v>/</v>
      </c>
      <c r="BB66" s="203"/>
      <c r="BC66" s="204">
        <f t="shared" si="18"/>
        <v>1.2</v>
      </c>
      <c r="BD66" s="136" t="str">
        <f t="shared" si="13"/>
        <v>/</v>
      </c>
      <c r="BE66" s="203">
        <f t="shared" si="19"/>
        <v>0</v>
      </c>
      <c r="BF66" s="218"/>
      <c r="BG66" s="150"/>
      <c r="BH66" s="150"/>
      <c r="BI66" s="139"/>
      <c r="BJ66" s="147"/>
      <c r="BK66" s="223"/>
      <c r="BL66" s="139"/>
      <c r="BM66" s="147"/>
      <c r="BN66" s="223"/>
      <c r="BO66" s="139"/>
      <c r="BP66" s="136"/>
      <c r="BQ66" s="203"/>
      <c r="BR66" s="381">
        <f t="shared" si="20"/>
        <v>0</v>
      </c>
      <c r="BS66" s="136"/>
      <c r="BT66" s="203">
        <f t="shared" si="21"/>
        <v>0</v>
      </c>
      <c r="BU66" s="207"/>
    </row>
    <row r="67" spans="1:73" x14ac:dyDescent="0.25">
      <c r="A67" s="209">
        <v>47</v>
      </c>
      <c r="B67" s="196" t="s">
        <v>87</v>
      </c>
      <c r="C67" s="134"/>
      <c r="D67" s="132"/>
      <c r="E67" s="132"/>
      <c r="F67" s="132"/>
      <c r="G67" s="133"/>
      <c r="H67" s="132"/>
      <c r="I67" s="132"/>
      <c r="J67" s="132"/>
      <c r="K67" s="132"/>
      <c r="L67" s="133"/>
      <c r="M67" s="134"/>
      <c r="N67" s="132"/>
      <c r="O67" s="132"/>
      <c r="P67" s="132"/>
      <c r="Q67" s="132"/>
      <c r="R67" s="144"/>
      <c r="S67" s="145"/>
      <c r="T67" s="204"/>
      <c r="U67" s="136" t="str">
        <f t="shared" si="10"/>
        <v/>
      </c>
      <c r="V67" s="204"/>
      <c r="W67" s="144"/>
      <c r="X67" s="145"/>
      <c r="Y67" s="204">
        <f t="shared" si="14"/>
        <v>0</v>
      </c>
      <c r="Z67" s="136" t="str">
        <f t="shared" si="11"/>
        <v/>
      </c>
      <c r="AA67" s="203">
        <f t="shared" si="15"/>
        <v>0</v>
      </c>
      <c r="AB67" s="218"/>
      <c r="AC67" s="136"/>
      <c r="AD67" s="167"/>
      <c r="AE67" s="224"/>
      <c r="AF67" s="222"/>
      <c r="AG67" s="223"/>
      <c r="AH67" s="146"/>
      <c r="AI67" s="136"/>
      <c r="AJ67" s="242"/>
      <c r="AK67" s="224"/>
      <c r="AL67" s="222"/>
      <c r="AM67" s="223"/>
      <c r="AN67" s="243">
        <f t="shared" si="16"/>
        <v>0</v>
      </c>
      <c r="AO67" s="222"/>
      <c r="AP67" s="167">
        <f t="shared" si="17"/>
        <v>0</v>
      </c>
      <c r="AQ67" s="139"/>
      <c r="AR67" s="222"/>
      <c r="AS67" s="223"/>
      <c r="AT67" s="139"/>
      <c r="AU67" s="222"/>
      <c r="AV67" s="223"/>
      <c r="AW67" s="149"/>
      <c r="AX67" s="150"/>
      <c r="AY67" s="208"/>
      <c r="AZ67" s="204"/>
      <c r="BA67" s="136" t="str">
        <f t="shared" si="12"/>
        <v/>
      </c>
      <c r="BB67" s="203"/>
      <c r="BC67" s="204">
        <f t="shared" si="18"/>
        <v>0</v>
      </c>
      <c r="BD67" s="136" t="str">
        <f t="shared" si="13"/>
        <v/>
      </c>
      <c r="BE67" s="203">
        <f t="shared" si="19"/>
        <v>0</v>
      </c>
      <c r="BF67" s="218"/>
      <c r="BG67" s="150"/>
      <c r="BH67" s="150"/>
      <c r="BI67" s="139"/>
      <c r="BJ67" s="147"/>
      <c r="BK67" s="223"/>
      <c r="BL67" s="139"/>
      <c r="BM67" s="147"/>
      <c r="BN67" s="223"/>
      <c r="BO67" s="139"/>
      <c r="BP67" s="136"/>
      <c r="BQ67" s="203"/>
      <c r="BR67" s="381">
        <f t="shared" si="20"/>
        <v>0</v>
      </c>
      <c r="BS67" s="136"/>
      <c r="BT67" s="203">
        <f t="shared" si="21"/>
        <v>0</v>
      </c>
      <c r="BU67" s="207"/>
    </row>
    <row r="68" spans="1:73" ht="31.5" x14ac:dyDescent="0.25">
      <c r="A68" s="209">
        <v>48</v>
      </c>
      <c r="B68" s="201" t="s">
        <v>174</v>
      </c>
      <c r="C68" s="134"/>
      <c r="D68" s="132"/>
      <c r="E68" s="132"/>
      <c r="F68" s="132"/>
      <c r="G68" s="133"/>
      <c r="H68" s="132"/>
      <c r="I68" s="132"/>
      <c r="J68" s="132"/>
      <c r="K68" s="132"/>
      <c r="L68" s="133"/>
      <c r="M68" s="134"/>
      <c r="N68" s="132"/>
      <c r="O68" s="132"/>
      <c r="P68" s="132"/>
      <c r="Q68" s="132"/>
      <c r="R68" s="144"/>
      <c r="S68" s="145"/>
      <c r="T68" s="204">
        <v>0.3</v>
      </c>
      <c r="U68" s="136" t="str">
        <f t="shared" si="10"/>
        <v>/</v>
      </c>
      <c r="V68" s="204"/>
      <c r="W68" s="144"/>
      <c r="X68" s="145"/>
      <c r="Y68" s="204">
        <f t="shared" si="14"/>
        <v>0.3</v>
      </c>
      <c r="Z68" s="136" t="str">
        <f t="shared" si="11"/>
        <v>/</v>
      </c>
      <c r="AA68" s="203">
        <f t="shared" si="15"/>
        <v>0</v>
      </c>
      <c r="AB68" s="218"/>
      <c r="AC68" s="136"/>
      <c r="AD68" s="167"/>
      <c r="AE68" s="139"/>
      <c r="AF68" s="246"/>
      <c r="AG68" s="161"/>
      <c r="AH68" s="146"/>
      <c r="AI68" s="136"/>
      <c r="AJ68" s="242"/>
      <c r="AK68" s="224"/>
      <c r="AL68" s="222"/>
      <c r="AM68" s="223"/>
      <c r="AN68" s="243">
        <f t="shared" si="16"/>
        <v>0</v>
      </c>
      <c r="AO68" s="246"/>
      <c r="AP68" s="167">
        <f t="shared" si="17"/>
        <v>0</v>
      </c>
      <c r="AQ68" s="139"/>
      <c r="AR68" s="222"/>
      <c r="AS68" s="223"/>
      <c r="AT68" s="139"/>
      <c r="AU68" s="222"/>
      <c r="AV68" s="223"/>
      <c r="AW68" s="149"/>
      <c r="AX68" s="150"/>
      <c r="AY68" s="208"/>
      <c r="AZ68" s="204">
        <v>0.3</v>
      </c>
      <c r="BA68" s="136" t="str">
        <f t="shared" si="12"/>
        <v>/</v>
      </c>
      <c r="BB68" s="203"/>
      <c r="BC68" s="204">
        <f t="shared" si="18"/>
        <v>0.3</v>
      </c>
      <c r="BD68" s="136" t="str">
        <f t="shared" si="13"/>
        <v>/</v>
      </c>
      <c r="BE68" s="203">
        <f t="shared" si="19"/>
        <v>0</v>
      </c>
      <c r="BF68" s="218"/>
      <c r="BG68" s="150"/>
      <c r="BH68" s="150"/>
      <c r="BI68" s="139"/>
      <c r="BJ68" s="160"/>
      <c r="BK68" s="161"/>
      <c r="BL68" s="139"/>
      <c r="BM68" s="147"/>
      <c r="BN68" s="223"/>
      <c r="BO68" s="139"/>
      <c r="BP68" s="136"/>
      <c r="BQ68" s="203"/>
      <c r="BR68" s="381">
        <f t="shared" si="20"/>
        <v>0</v>
      </c>
      <c r="BS68" s="136"/>
      <c r="BT68" s="203">
        <f t="shared" si="21"/>
        <v>0</v>
      </c>
      <c r="BU68" s="207"/>
    </row>
    <row r="69" spans="1:73" x14ac:dyDescent="0.25">
      <c r="A69" s="209">
        <v>49</v>
      </c>
      <c r="B69" s="117" t="s">
        <v>175</v>
      </c>
      <c r="C69" s="134"/>
      <c r="D69" s="132"/>
      <c r="E69" s="132"/>
      <c r="F69" s="132"/>
      <c r="G69" s="133"/>
      <c r="H69" s="132"/>
      <c r="I69" s="132"/>
      <c r="J69" s="132"/>
      <c r="K69" s="132"/>
      <c r="L69" s="133"/>
      <c r="M69" s="134"/>
      <c r="N69" s="132"/>
      <c r="O69" s="132"/>
      <c r="P69" s="132"/>
      <c r="Q69" s="132"/>
      <c r="R69" s="144"/>
      <c r="S69" s="145"/>
      <c r="T69" s="204">
        <v>2.5</v>
      </c>
      <c r="U69" s="136" t="str">
        <f t="shared" si="10"/>
        <v>/</v>
      </c>
      <c r="V69" s="204"/>
      <c r="W69" s="144"/>
      <c r="X69" s="145"/>
      <c r="Y69" s="204">
        <f t="shared" si="14"/>
        <v>2.5</v>
      </c>
      <c r="Z69" s="136" t="str">
        <f t="shared" si="11"/>
        <v>/</v>
      </c>
      <c r="AA69" s="203">
        <f t="shared" si="15"/>
        <v>0</v>
      </c>
      <c r="AB69" s="218"/>
      <c r="AC69" s="136"/>
      <c r="AD69" s="167"/>
      <c r="AE69" s="224"/>
      <c r="AF69" s="222"/>
      <c r="AG69" s="223"/>
      <c r="AH69" s="146"/>
      <c r="AI69" s="136"/>
      <c r="AJ69" s="242"/>
      <c r="AK69" s="224"/>
      <c r="AL69" s="222"/>
      <c r="AM69" s="223"/>
      <c r="AN69" s="243">
        <f t="shared" si="16"/>
        <v>0</v>
      </c>
      <c r="AO69" s="222"/>
      <c r="AP69" s="167">
        <f t="shared" si="17"/>
        <v>0</v>
      </c>
      <c r="AQ69" s="139"/>
      <c r="AR69" s="222"/>
      <c r="AS69" s="223"/>
      <c r="AT69" s="139"/>
      <c r="AU69" s="222"/>
      <c r="AV69" s="223"/>
      <c r="AW69" s="149"/>
      <c r="AX69" s="150"/>
      <c r="AY69" s="208"/>
      <c r="AZ69" s="204">
        <v>2.5</v>
      </c>
      <c r="BA69" s="136" t="str">
        <f t="shared" si="12"/>
        <v>/</v>
      </c>
      <c r="BB69" s="203"/>
      <c r="BC69" s="204">
        <f t="shared" si="18"/>
        <v>2.5</v>
      </c>
      <c r="BD69" s="136" t="str">
        <f t="shared" si="13"/>
        <v>/</v>
      </c>
      <c r="BE69" s="203">
        <f t="shared" si="19"/>
        <v>0</v>
      </c>
      <c r="BF69" s="218"/>
      <c r="BG69" s="150"/>
      <c r="BH69" s="150"/>
      <c r="BI69" s="139"/>
      <c r="BJ69" s="147"/>
      <c r="BK69" s="223"/>
      <c r="BL69" s="139"/>
      <c r="BM69" s="147"/>
      <c r="BN69" s="223"/>
      <c r="BO69" s="139"/>
      <c r="BP69" s="136"/>
      <c r="BQ69" s="203"/>
      <c r="BR69" s="381">
        <f t="shared" si="20"/>
        <v>0</v>
      </c>
      <c r="BS69" s="136"/>
      <c r="BT69" s="203">
        <f t="shared" si="21"/>
        <v>0</v>
      </c>
      <c r="BU69" s="207"/>
    </row>
    <row r="70" spans="1:73" ht="47.25" x14ac:dyDescent="0.25">
      <c r="A70" s="209">
        <v>50</v>
      </c>
      <c r="B70" s="201" t="s">
        <v>176</v>
      </c>
      <c r="C70" s="134"/>
      <c r="D70" s="132"/>
      <c r="E70" s="132"/>
      <c r="F70" s="132"/>
      <c r="G70" s="133"/>
      <c r="H70" s="132"/>
      <c r="I70" s="132"/>
      <c r="J70" s="132"/>
      <c r="K70" s="132"/>
      <c r="L70" s="133"/>
      <c r="M70" s="134"/>
      <c r="N70" s="132"/>
      <c r="O70" s="132"/>
      <c r="P70" s="132"/>
      <c r="Q70" s="132"/>
      <c r="R70" s="144"/>
      <c r="S70" s="145"/>
      <c r="T70" s="204">
        <v>7</v>
      </c>
      <c r="U70" s="136" t="str">
        <f t="shared" si="10"/>
        <v>/</v>
      </c>
      <c r="V70" s="204">
        <v>0.8</v>
      </c>
      <c r="W70" s="144"/>
      <c r="X70" s="145"/>
      <c r="Y70" s="204">
        <f t="shared" si="14"/>
        <v>7</v>
      </c>
      <c r="Z70" s="136" t="str">
        <f t="shared" si="11"/>
        <v>/</v>
      </c>
      <c r="AA70" s="203">
        <f t="shared" si="15"/>
        <v>0.8</v>
      </c>
      <c r="AB70" s="218"/>
      <c r="AC70" s="136"/>
      <c r="AD70" s="167"/>
      <c r="AE70" s="224"/>
      <c r="AF70" s="222"/>
      <c r="AG70" s="223"/>
      <c r="AH70" s="146"/>
      <c r="AI70" s="136"/>
      <c r="AJ70" s="242"/>
      <c r="AK70" s="224"/>
      <c r="AL70" s="222"/>
      <c r="AM70" s="223"/>
      <c r="AN70" s="243">
        <f t="shared" si="16"/>
        <v>0</v>
      </c>
      <c r="AO70" s="222"/>
      <c r="AP70" s="167">
        <f t="shared" si="17"/>
        <v>0</v>
      </c>
      <c r="AQ70" s="139"/>
      <c r="AR70" s="222"/>
      <c r="AS70" s="223"/>
      <c r="AT70" s="139"/>
      <c r="AU70" s="222"/>
      <c r="AV70" s="223"/>
      <c r="AW70" s="149"/>
      <c r="AX70" s="150"/>
      <c r="AY70" s="208"/>
      <c r="AZ70" s="204">
        <v>7</v>
      </c>
      <c r="BA70" s="136" t="str">
        <f t="shared" si="12"/>
        <v>/</v>
      </c>
      <c r="BB70" s="203">
        <v>0.5</v>
      </c>
      <c r="BC70" s="204">
        <f t="shared" si="18"/>
        <v>7</v>
      </c>
      <c r="BD70" s="136" t="str">
        <f t="shared" si="13"/>
        <v>/</v>
      </c>
      <c r="BE70" s="203">
        <f t="shared" si="19"/>
        <v>0.5</v>
      </c>
      <c r="BF70" s="218"/>
      <c r="BG70" s="150"/>
      <c r="BH70" s="150"/>
      <c r="BI70" s="139"/>
      <c r="BJ70" s="147"/>
      <c r="BK70" s="223"/>
      <c r="BL70" s="139"/>
      <c r="BM70" s="147"/>
      <c r="BN70" s="223"/>
      <c r="BO70" s="139"/>
      <c r="BP70" s="136"/>
      <c r="BQ70" s="203"/>
      <c r="BR70" s="381">
        <f t="shared" si="20"/>
        <v>0</v>
      </c>
      <c r="BS70" s="136"/>
      <c r="BT70" s="203">
        <f t="shared" si="21"/>
        <v>0</v>
      </c>
      <c r="BU70" s="207"/>
    </row>
    <row r="71" spans="1:73" ht="47.25" x14ac:dyDescent="0.25">
      <c r="A71" s="209">
        <v>51</v>
      </c>
      <c r="B71" s="201" t="s">
        <v>177</v>
      </c>
      <c r="C71" s="134"/>
      <c r="D71" s="132"/>
      <c r="E71" s="132"/>
      <c r="F71" s="132"/>
      <c r="G71" s="133"/>
      <c r="H71" s="132"/>
      <c r="I71" s="132"/>
      <c r="J71" s="132"/>
      <c r="K71" s="132"/>
      <c r="L71" s="133"/>
      <c r="M71" s="134"/>
      <c r="N71" s="132"/>
      <c r="O71" s="132"/>
      <c r="P71" s="132"/>
      <c r="Q71" s="132"/>
      <c r="R71" s="144"/>
      <c r="S71" s="145"/>
      <c r="T71" s="204">
        <v>2.9</v>
      </c>
      <c r="U71" s="136" t="str">
        <f t="shared" si="10"/>
        <v>/</v>
      </c>
      <c r="V71" s="204">
        <v>0.4</v>
      </c>
      <c r="W71" s="144"/>
      <c r="X71" s="145"/>
      <c r="Y71" s="204">
        <f t="shared" si="14"/>
        <v>2.9</v>
      </c>
      <c r="Z71" s="136" t="str">
        <f t="shared" si="11"/>
        <v>/</v>
      </c>
      <c r="AA71" s="203">
        <f t="shared" si="15"/>
        <v>0.4</v>
      </c>
      <c r="AB71" s="218"/>
      <c r="AC71" s="136"/>
      <c r="AD71" s="167"/>
      <c r="AE71" s="224"/>
      <c r="AF71" s="222"/>
      <c r="AG71" s="223"/>
      <c r="AH71" s="146"/>
      <c r="AI71" s="136"/>
      <c r="AJ71" s="242"/>
      <c r="AK71" s="224"/>
      <c r="AL71" s="222"/>
      <c r="AM71" s="223"/>
      <c r="AN71" s="243">
        <f t="shared" si="16"/>
        <v>0</v>
      </c>
      <c r="AO71" s="222"/>
      <c r="AP71" s="167">
        <f t="shared" si="17"/>
        <v>0</v>
      </c>
      <c r="AQ71" s="139"/>
      <c r="AR71" s="222"/>
      <c r="AS71" s="223"/>
      <c r="AT71" s="139"/>
      <c r="AU71" s="222"/>
      <c r="AV71" s="223"/>
      <c r="AW71" s="149"/>
      <c r="AX71" s="150"/>
      <c r="AY71" s="208"/>
      <c r="AZ71" s="204">
        <v>2.9</v>
      </c>
      <c r="BA71" s="136" t="str">
        <f t="shared" si="12"/>
        <v>/</v>
      </c>
      <c r="BB71" s="203">
        <v>0.25</v>
      </c>
      <c r="BC71" s="204">
        <f t="shared" si="18"/>
        <v>2.9</v>
      </c>
      <c r="BD71" s="136" t="str">
        <f t="shared" si="13"/>
        <v>/</v>
      </c>
      <c r="BE71" s="203">
        <f t="shared" si="19"/>
        <v>0.25</v>
      </c>
      <c r="BF71" s="218"/>
      <c r="BG71" s="150"/>
      <c r="BH71" s="150"/>
      <c r="BI71" s="139"/>
      <c r="BJ71" s="147"/>
      <c r="BK71" s="223"/>
      <c r="BL71" s="139"/>
      <c r="BM71" s="147"/>
      <c r="BN71" s="223"/>
      <c r="BO71" s="139"/>
      <c r="BP71" s="136"/>
      <c r="BQ71" s="203"/>
      <c r="BR71" s="381">
        <f t="shared" si="20"/>
        <v>0</v>
      </c>
      <c r="BS71" s="136"/>
      <c r="BT71" s="203">
        <f t="shared" si="21"/>
        <v>0</v>
      </c>
      <c r="BU71" s="207"/>
    </row>
    <row r="72" spans="1:73" ht="31.5" x14ac:dyDescent="0.25">
      <c r="A72" s="209">
        <v>52</v>
      </c>
      <c r="B72" s="201" t="s">
        <v>178</v>
      </c>
      <c r="C72" s="134"/>
      <c r="D72" s="132"/>
      <c r="E72" s="132"/>
      <c r="F72" s="132"/>
      <c r="G72" s="133"/>
      <c r="H72" s="132"/>
      <c r="I72" s="132"/>
      <c r="J72" s="132"/>
      <c r="K72" s="132"/>
      <c r="L72" s="133"/>
      <c r="M72" s="134"/>
      <c r="N72" s="132"/>
      <c r="O72" s="132"/>
      <c r="P72" s="132"/>
      <c r="Q72" s="132"/>
      <c r="R72" s="144"/>
      <c r="S72" s="145"/>
      <c r="T72" s="204">
        <v>3</v>
      </c>
      <c r="U72" s="136" t="str">
        <f t="shared" si="10"/>
        <v>/</v>
      </c>
      <c r="V72" s="204">
        <v>0.4</v>
      </c>
      <c r="W72" s="144"/>
      <c r="X72" s="145"/>
      <c r="Y72" s="204">
        <f t="shared" si="14"/>
        <v>3</v>
      </c>
      <c r="Z72" s="136" t="str">
        <f t="shared" si="11"/>
        <v>/</v>
      </c>
      <c r="AA72" s="203">
        <f t="shared" si="15"/>
        <v>0.4</v>
      </c>
      <c r="AB72" s="218"/>
      <c r="AC72" s="136"/>
      <c r="AD72" s="167"/>
      <c r="AE72" s="224"/>
      <c r="AF72" s="222"/>
      <c r="AG72" s="223"/>
      <c r="AH72" s="146"/>
      <c r="AI72" s="136"/>
      <c r="AJ72" s="242"/>
      <c r="AK72" s="224"/>
      <c r="AL72" s="222"/>
      <c r="AM72" s="223"/>
      <c r="AN72" s="243">
        <f t="shared" si="16"/>
        <v>0</v>
      </c>
      <c r="AO72" s="222"/>
      <c r="AP72" s="167">
        <f t="shared" si="17"/>
        <v>0</v>
      </c>
      <c r="AQ72" s="139"/>
      <c r="AR72" s="222"/>
      <c r="AS72" s="223"/>
      <c r="AT72" s="139"/>
      <c r="AU72" s="222"/>
      <c r="AV72" s="223"/>
      <c r="AW72" s="149"/>
      <c r="AX72" s="150"/>
      <c r="AY72" s="208"/>
      <c r="AZ72" s="204">
        <v>3</v>
      </c>
      <c r="BA72" s="136" t="str">
        <f t="shared" si="12"/>
        <v>/</v>
      </c>
      <c r="BB72" s="203">
        <v>0.4</v>
      </c>
      <c r="BC72" s="204">
        <f t="shared" si="18"/>
        <v>3</v>
      </c>
      <c r="BD72" s="136" t="str">
        <f t="shared" si="13"/>
        <v>/</v>
      </c>
      <c r="BE72" s="203">
        <f t="shared" si="19"/>
        <v>0.4</v>
      </c>
      <c r="BF72" s="218"/>
      <c r="BG72" s="150"/>
      <c r="BH72" s="150"/>
      <c r="BI72" s="139"/>
      <c r="BJ72" s="147"/>
      <c r="BK72" s="223"/>
      <c r="BL72" s="139"/>
      <c r="BM72" s="147"/>
      <c r="BN72" s="223"/>
      <c r="BO72" s="139"/>
      <c r="BP72" s="136"/>
      <c r="BQ72" s="203"/>
      <c r="BR72" s="381">
        <f t="shared" si="20"/>
        <v>0</v>
      </c>
      <c r="BS72" s="136"/>
      <c r="BT72" s="203">
        <f t="shared" si="21"/>
        <v>0</v>
      </c>
      <c r="BU72" s="207"/>
    </row>
    <row r="73" spans="1:73" ht="47.25" x14ac:dyDescent="0.25">
      <c r="A73" s="209">
        <v>53</v>
      </c>
      <c r="B73" s="201" t="s">
        <v>179</v>
      </c>
      <c r="C73" s="134"/>
      <c r="D73" s="132"/>
      <c r="E73" s="132"/>
      <c r="F73" s="132"/>
      <c r="G73" s="133"/>
      <c r="H73" s="132"/>
      <c r="I73" s="132"/>
      <c r="J73" s="132"/>
      <c r="K73" s="132"/>
      <c r="L73" s="133"/>
      <c r="M73" s="134"/>
      <c r="N73" s="132"/>
      <c r="O73" s="132"/>
      <c r="P73" s="132"/>
      <c r="Q73" s="132"/>
      <c r="R73" s="144"/>
      <c r="S73" s="145"/>
      <c r="T73" s="204">
        <v>5</v>
      </c>
      <c r="U73" s="136" t="str">
        <f t="shared" si="10"/>
        <v>/</v>
      </c>
      <c r="V73" s="204">
        <v>0.4</v>
      </c>
      <c r="W73" s="144"/>
      <c r="X73" s="145"/>
      <c r="Y73" s="204">
        <f t="shared" si="14"/>
        <v>5</v>
      </c>
      <c r="Z73" s="136" t="str">
        <f t="shared" si="11"/>
        <v>/</v>
      </c>
      <c r="AA73" s="203">
        <f t="shared" si="15"/>
        <v>0.4</v>
      </c>
      <c r="AB73" s="218"/>
      <c r="AC73" s="136"/>
      <c r="AD73" s="167"/>
      <c r="AE73" s="224"/>
      <c r="AF73" s="222"/>
      <c r="AG73" s="223"/>
      <c r="AH73" s="146"/>
      <c r="AI73" s="136"/>
      <c r="AJ73" s="242"/>
      <c r="AK73" s="224"/>
      <c r="AL73" s="222"/>
      <c r="AM73" s="223"/>
      <c r="AN73" s="243">
        <f t="shared" si="16"/>
        <v>0</v>
      </c>
      <c r="AO73" s="222"/>
      <c r="AP73" s="167">
        <f t="shared" si="17"/>
        <v>0</v>
      </c>
      <c r="AQ73" s="139"/>
      <c r="AR73" s="222"/>
      <c r="AS73" s="223"/>
      <c r="AT73" s="139"/>
      <c r="AU73" s="222"/>
      <c r="AV73" s="223"/>
      <c r="AW73" s="149"/>
      <c r="AX73" s="150"/>
      <c r="AY73" s="208"/>
      <c r="AZ73" s="204">
        <v>5</v>
      </c>
      <c r="BA73" s="136" t="str">
        <f t="shared" si="12"/>
        <v>/</v>
      </c>
      <c r="BB73" s="203">
        <v>0.25</v>
      </c>
      <c r="BC73" s="204">
        <f t="shared" si="18"/>
        <v>5</v>
      </c>
      <c r="BD73" s="136" t="str">
        <f t="shared" si="13"/>
        <v>/</v>
      </c>
      <c r="BE73" s="203">
        <f t="shared" si="19"/>
        <v>0.25</v>
      </c>
      <c r="BF73" s="218"/>
      <c r="BG73" s="150"/>
      <c r="BH73" s="150"/>
      <c r="BI73" s="139"/>
      <c r="BJ73" s="147"/>
      <c r="BK73" s="223"/>
      <c r="BL73" s="139"/>
      <c r="BM73" s="147"/>
      <c r="BN73" s="223"/>
      <c r="BO73" s="139"/>
      <c r="BP73" s="136"/>
      <c r="BQ73" s="203"/>
      <c r="BR73" s="381">
        <f t="shared" si="20"/>
        <v>0</v>
      </c>
      <c r="BS73" s="136"/>
      <c r="BT73" s="203">
        <f t="shared" si="21"/>
        <v>0</v>
      </c>
      <c r="BU73" s="207"/>
    </row>
    <row r="74" spans="1:73" x14ac:dyDescent="0.25">
      <c r="A74" s="209">
        <v>54</v>
      </c>
      <c r="B74" s="350" t="s">
        <v>88</v>
      </c>
      <c r="C74" s="134"/>
      <c r="D74" s="132"/>
      <c r="E74" s="132"/>
      <c r="F74" s="132"/>
      <c r="G74" s="133"/>
      <c r="H74" s="132"/>
      <c r="I74" s="132"/>
      <c r="J74" s="132"/>
      <c r="K74" s="132"/>
      <c r="L74" s="133"/>
      <c r="M74" s="134"/>
      <c r="N74" s="132"/>
      <c r="O74" s="132"/>
      <c r="P74" s="132"/>
      <c r="Q74" s="132"/>
      <c r="R74" s="144"/>
      <c r="S74" s="145"/>
      <c r="T74" s="204"/>
      <c r="U74" s="136" t="str">
        <f t="shared" si="10"/>
        <v/>
      </c>
      <c r="V74" s="204"/>
      <c r="W74" s="144"/>
      <c r="X74" s="145"/>
      <c r="Y74" s="204">
        <f t="shared" si="14"/>
        <v>0</v>
      </c>
      <c r="Z74" s="136" t="str">
        <f t="shared" si="11"/>
        <v/>
      </c>
      <c r="AA74" s="203">
        <f t="shared" si="15"/>
        <v>0</v>
      </c>
      <c r="AB74" s="218"/>
      <c r="AC74" s="136"/>
      <c r="AD74" s="167"/>
      <c r="AE74" s="224"/>
      <c r="AF74" s="222"/>
      <c r="AG74" s="223"/>
      <c r="AH74" s="146"/>
      <c r="AI74" s="136"/>
      <c r="AJ74" s="242"/>
      <c r="AK74" s="224"/>
      <c r="AL74" s="222"/>
      <c r="AM74" s="223"/>
      <c r="AN74" s="243">
        <f t="shared" si="16"/>
        <v>0</v>
      </c>
      <c r="AO74" s="222"/>
      <c r="AP74" s="167">
        <f t="shared" si="17"/>
        <v>0</v>
      </c>
      <c r="AQ74" s="139"/>
      <c r="AR74" s="222"/>
      <c r="AS74" s="223"/>
      <c r="AT74" s="139"/>
      <c r="AU74" s="222"/>
      <c r="AV74" s="223"/>
      <c r="AW74" s="149"/>
      <c r="AX74" s="150"/>
      <c r="AY74" s="208"/>
      <c r="AZ74" s="204"/>
      <c r="BA74" s="136" t="str">
        <f t="shared" si="12"/>
        <v/>
      </c>
      <c r="BB74" s="203"/>
      <c r="BC74" s="204">
        <f t="shared" si="18"/>
        <v>0</v>
      </c>
      <c r="BD74" s="136" t="str">
        <f t="shared" si="13"/>
        <v/>
      </c>
      <c r="BE74" s="203">
        <f t="shared" si="19"/>
        <v>0</v>
      </c>
      <c r="BF74" s="218"/>
      <c r="BG74" s="150"/>
      <c r="BH74" s="150"/>
      <c r="BI74" s="139"/>
      <c r="BJ74" s="147"/>
      <c r="BK74" s="223"/>
      <c r="BL74" s="139"/>
      <c r="BM74" s="147"/>
      <c r="BN74" s="223"/>
      <c r="BO74" s="139"/>
      <c r="BP74" s="136"/>
      <c r="BQ74" s="203"/>
      <c r="BR74" s="381">
        <f t="shared" si="20"/>
        <v>0</v>
      </c>
      <c r="BS74" s="136"/>
      <c r="BT74" s="203">
        <f t="shared" si="21"/>
        <v>0</v>
      </c>
      <c r="BU74" s="207"/>
    </row>
    <row r="75" spans="1:73" ht="31.5" x14ac:dyDescent="0.25">
      <c r="A75" s="209">
        <v>55</v>
      </c>
      <c r="B75" s="345" t="s">
        <v>180</v>
      </c>
      <c r="C75" s="134"/>
      <c r="D75" s="132"/>
      <c r="E75" s="132"/>
      <c r="F75" s="132"/>
      <c r="G75" s="133"/>
      <c r="H75" s="132"/>
      <c r="I75" s="132"/>
      <c r="J75" s="132"/>
      <c r="K75" s="132"/>
      <c r="L75" s="133"/>
      <c r="M75" s="134"/>
      <c r="N75" s="132"/>
      <c r="O75" s="132"/>
      <c r="P75" s="132"/>
      <c r="Q75" s="132"/>
      <c r="R75" s="144"/>
      <c r="S75" s="145"/>
      <c r="T75" s="204">
        <v>12.6</v>
      </c>
      <c r="U75" s="136" t="str">
        <f t="shared" si="10"/>
        <v>/</v>
      </c>
      <c r="V75" s="204"/>
      <c r="W75" s="144"/>
      <c r="X75" s="145"/>
      <c r="Y75" s="204">
        <f t="shared" si="14"/>
        <v>12.6</v>
      </c>
      <c r="Z75" s="136" t="str">
        <f t="shared" si="11"/>
        <v>/</v>
      </c>
      <c r="AA75" s="203">
        <f t="shared" si="15"/>
        <v>0</v>
      </c>
      <c r="AB75" s="218"/>
      <c r="AC75" s="136"/>
      <c r="AD75" s="167"/>
      <c r="AE75" s="224"/>
      <c r="AF75" s="222"/>
      <c r="AG75" s="223"/>
      <c r="AH75" s="146"/>
      <c r="AI75" s="136"/>
      <c r="AJ75" s="242"/>
      <c r="AK75" s="224"/>
      <c r="AL75" s="222"/>
      <c r="AM75" s="223"/>
      <c r="AN75" s="243">
        <f t="shared" si="16"/>
        <v>0</v>
      </c>
      <c r="AO75" s="222"/>
      <c r="AP75" s="167">
        <f t="shared" si="17"/>
        <v>0</v>
      </c>
      <c r="AQ75" s="139"/>
      <c r="AR75" s="222"/>
      <c r="AS75" s="223"/>
      <c r="AT75" s="139"/>
      <c r="AU75" s="222"/>
      <c r="AV75" s="223"/>
      <c r="AW75" s="149"/>
      <c r="AX75" s="150"/>
      <c r="AY75" s="208"/>
      <c r="AZ75" s="204">
        <v>12.6</v>
      </c>
      <c r="BA75" s="136" t="str">
        <f t="shared" si="12"/>
        <v>/</v>
      </c>
      <c r="BB75" s="203"/>
      <c r="BC75" s="204">
        <f t="shared" si="18"/>
        <v>12.6</v>
      </c>
      <c r="BD75" s="136" t="str">
        <f t="shared" si="13"/>
        <v>/</v>
      </c>
      <c r="BE75" s="203">
        <f t="shared" si="19"/>
        <v>0</v>
      </c>
      <c r="BF75" s="218"/>
      <c r="BG75" s="150"/>
      <c r="BH75" s="150"/>
      <c r="BI75" s="139"/>
      <c r="BJ75" s="147"/>
      <c r="BK75" s="223"/>
      <c r="BL75" s="139"/>
      <c r="BM75" s="147"/>
      <c r="BN75" s="223"/>
      <c r="BO75" s="139"/>
      <c r="BP75" s="136"/>
      <c r="BQ75" s="203"/>
      <c r="BR75" s="381">
        <f t="shared" si="20"/>
        <v>0</v>
      </c>
      <c r="BS75" s="136"/>
      <c r="BT75" s="203">
        <f t="shared" si="21"/>
        <v>0</v>
      </c>
      <c r="BU75" s="207"/>
    </row>
    <row r="76" spans="1:73" x14ac:dyDescent="0.25">
      <c r="A76" s="209">
        <v>56</v>
      </c>
      <c r="B76" s="198" t="s">
        <v>89</v>
      </c>
      <c r="C76" s="134"/>
      <c r="D76" s="132"/>
      <c r="E76" s="132"/>
      <c r="F76" s="132"/>
      <c r="G76" s="133"/>
      <c r="H76" s="132"/>
      <c r="I76" s="132"/>
      <c r="J76" s="132"/>
      <c r="K76" s="132"/>
      <c r="L76" s="133"/>
      <c r="M76" s="134"/>
      <c r="N76" s="132"/>
      <c r="O76" s="132"/>
      <c r="P76" s="132"/>
      <c r="Q76" s="132"/>
      <c r="R76" s="144"/>
      <c r="S76" s="145"/>
      <c r="T76" s="204"/>
      <c r="U76" s="136" t="str">
        <f t="shared" si="10"/>
        <v/>
      </c>
      <c r="V76" s="204"/>
      <c r="W76" s="144"/>
      <c r="X76" s="145"/>
      <c r="Y76" s="204">
        <f t="shared" si="14"/>
        <v>0</v>
      </c>
      <c r="Z76" s="136" t="str">
        <f t="shared" si="11"/>
        <v/>
      </c>
      <c r="AA76" s="203">
        <f t="shared" si="15"/>
        <v>0</v>
      </c>
      <c r="AB76" s="218"/>
      <c r="AC76" s="136"/>
      <c r="AD76" s="167"/>
      <c r="AE76" s="224"/>
      <c r="AF76" s="222"/>
      <c r="AG76" s="223"/>
      <c r="AH76" s="146"/>
      <c r="AI76" s="136"/>
      <c r="AJ76" s="242"/>
      <c r="AK76" s="224"/>
      <c r="AL76" s="222"/>
      <c r="AM76" s="223"/>
      <c r="AN76" s="243">
        <f t="shared" si="16"/>
        <v>0</v>
      </c>
      <c r="AO76" s="222"/>
      <c r="AP76" s="167">
        <f t="shared" si="17"/>
        <v>0</v>
      </c>
      <c r="AQ76" s="139"/>
      <c r="AR76" s="222"/>
      <c r="AS76" s="223"/>
      <c r="AT76" s="139"/>
      <c r="AU76" s="222"/>
      <c r="AV76" s="223"/>
      <c r="AW76" s="149"/>
      <c r="AX76" s="150"/>
      <c r="AY76" s="208"/>
      <c r="AZ76" s="204"/>
      <c r="BA76" s="136" t="str">
        <f t="shared" si="12"/>
        <v/>
      </c>
      <c r="BB76" s="203"/>
      <c r="BC76" s="204">
        <f t="shared" si="18"/>
        <v>0</v>
      </c>
      <c r="BD76" s="136" t="str">
        <f t="shared" si="13"/>
        <v/>
      </c>
      <c r="BE76" s="203">
        <f t="shared" si="19"/>
        <v>0</v>
      </c>
      <c r="BF76" s="218"/>
      <c r="BG76" s="150"/>
      <c r="BH76" s="150"/>
      <c r="BI76" s="139"/>
      <c r="BJ76" s="147"/>
      <c r="BK76" s="223"/>
      <c r="BL76" s="139"/>
      <c r="BM76" s="147"/>
      <c r="BN76" s="223"/>
      <c r="BO76" s="139"/>
      <c r="BP76" s="136"/>
      <c r="BQ76" s="203"/>
      <c r="BR76" s="381">
        <f t="shared" si="20"/>
        <v>0</v>
      </c>
      <c r="BS76" s="136"/>
      <c r="BT76" s="203">
        <f t="shared" si="21"/>
        <v>0</v>
      </c>
      <c r="BU76" s="207"/>
    </row>
    <row r="77" spans="1:73" ht="47.25" x14ac:dyDescent="0.25">
      <c r="A77" s="209">
        <v>57</v>
      </c>
      <c r="B77" s="333" t="s">
        <v>181</v>
      </c>
      <c r="C77" s="134"/>
      <c r="D77" s="132"/>
      <c r="E77" s="132"/>
      <c r="F77" s="132"/>
      <c r="G77" s="133"/>
      <c r="H77" s="132"/>
      <c r="I77" s="132"/>
      <c r="J77" s="132"/>
      <c r="K77" s="132"/>
      <c r="L77" s="133"/>
      <c r="M77" s="134"/>
      <c r="N77" s="132"/>
      <c r="O77" s="132"/>
      <c r="P77" s="132"/>
      <c r="Q77" s="132"/>
      <c r="R77" s="144"/>
      <c r="S77" s="145"/>
      <c r="T77" s="204">
        <v>1.65</v>
      </c>
      <c r="U77" s="136" t="str">
        <f t="shared" si="10"/>
        <v>/</v>
      </c>
      <c r="V77" s="204">
        <v>0.25</v>
      </c>
      <c r="W77" s="144"/>
      <c r="X77" s="145"/>
      <c r="Y77" s="204">
        <f t="shared" si="14"/>
        <v>1.65</v>
      </c>
      <c r="Z77" s="136" t="str">
        <f t="shared" si="11"/>
        <v>/</v>
      </c>
      <c r="AA77" s="203">
        <f t="shared" si="15"/>
        <v>0.25</v>
      </c>
      <c r="AB77" s="218"/>
      <c r="AC77" s="136"/>
      <c r="AD77" s="167"/>
      <c r="AE77" s="224"/>
      <c r="AF77" s="222"/>
      <c r="AG77" s="223"/>
      <c r="AH77" s="146"/>
      <c r="AI77" s="136"/>
      <c r="AJ77" s="242"/>
      <c r="AK77" s="224"/>
      <c r="AL77" s="222"/>
      <c r="AM77" s="223"/>
      <c r="AN77" s="243">
        <f t="shared" si="16"/>
        <v>0</v>
      </c>
      <c r="AO77" s="222"/>
      <c r="AP77" s="167">
        <f t="shared" si="17"/>
        <v>0</v>
      </c>
      <c r="AQ77" s="139"/>
      <c r="AR77" s="222"/>
      <c r="AS77" s="223"/>
      <c r="AT77" s="139"/>
      <c r="AU77" s="222"/>
      <c r="AV77" s="223"/>
      <c r="AW77" s="149"/>
      <c r="AX77" s="150"/>
      <c r="AY77" s="208"/>
      <c r="AZ77" s="204">
        <v>1.65</v>
      </c>
      <c r="BA77" s="136" t="str">
        <f t="shared" si="12"/>
        <v>/</v>
      </c>
      <c r="BB77" s="203">
        <v>0.16</v>
      </c>
      <c r="BC77" s="204">
        <f t="shared" si="18"/>
        <v>1.65</v>
      </c>
      <c r="BD77" s="136" t="str">
        <f t="shared" si="13"/>
        <v>/</v>
      </c>
      <c r="BE77" s="203">
        <f t="shared" si="19"/>
        <v>0.16</v>
      </c>
      <c r="BF77" s="218"/>
      <c r="BG77" s="150"/>
      <c r="BH77" s="150"/>
      <c r="BI77" s="139"/>
      <c r="BJ77" s="147"/>
      <c r="BK77" s="223"/>
      <c r="BL77" s="139"/>
      <c r="BM77" s="147"/>
      <c r="BN77" s="223"/>
      <c r="BO77" s="139"/>
      <c r="BP77" s="136"/>
      <c r="BQ77" s="203"/>
      <c r="BR77" s="381">
        <f t="shared" si="20"/>
        <v>0</v>
      </c>
      <c r="BS77" s="136"/>
      <c r="BT77" s="203">
        <f t="shared" si="21"/>
        <v>0</v>
      </c>
      <c r="BU77" s="207"/>
    </row>
    <row r="78" spans="1:73" ht="31.5" x14ac:dyDescent="0.25">
      <c r="A78" s="209">
        <v>58</v>
      </c>
      <c r="B78" s="201" t="s">
        <v>182</v>
      </c>
      <c r="C78" s="134"/>
      <c r="D78" s="132"/>
      <c r="E78" s="132"/>
      <c r="F78" s="132"/>
      <c r="G78" s="133"/>
      <c r="H78" s="132"/>
      <c r="I78" s="132"/>
      <c r="J78" s="132"/>
      <c r="K78" s="132"/>
      <c r="L78" s="133"/>
      <c r="M78" s="134"/>
      <c r="N78" s="132"/>
      <c r="O78" s="132"/>
      <c r="P78" s="132"/>
      <c r="Q78" s="132"/>
      <c r="R78" s="144"/>
      <c r="S78" s="145"/>
      <c r="T78" s="204">
        <v>1.45</v>
      </c>
      <c r="U78" s="136" t="str">
        <f t="shared" si="10"/>
        <v>/</v>
      </c>
      <c r="V78" s="204">
        <v>0.25</v>
      </c>
      <c r="W78" s="144"/>
      <c r="X78" s="145"/>
      <c r="Y78" s="204">
        <f t="shared" si="14"/>
        <v>1.45</v>
      </c>
      <c r="Z78" s="136" t="str">
        <f t="shared" si="11"/>
        <v>/</v>
      </c>
      <c r="AA78" s="203">
        <f t="shared" si="15"/>
        <v>0.25</v>
      </c>
      <c r="AB78" s="218"/>
      <c r="AC78" s="136"/>
      <c r="AD78" s="167"/>
      <c r="AE78" s="224"/>
      <c r="AF78" s="222"/>
      <c r="AG78" s="223"/>
      <c r="AH78" s="146"/>
      <c r="AI78" s="136"/>
      <c r="AJ78" s="242"/>
      <c r="AK78" s="224"/>
      <c r="AL78" s="222"/>
      <c r="AM78" s="223"/>
      <c r="AN78" s="243">
        <f t="shared" si="16"/>
        <v>0</v>
      </c>
      <c r="AO78" s="222"/>
      <c r="AP78" s="167">
        <f t="shared" si="17"/>
        <v>0</v>
      </c>
      <c r="AQ78" s="139"/>
      <c r="AR78" s="222"/>
      <c r="AS78" s="223"/>
      <c r="AT78" s="139"/>
      <c r="AU78" s="222"/>
      <c r="AV78" s="223"/>
      <c r="AW78" s="149"/>
      <c r="AX78" s="150"/>
      <c r="AY78" s="208"/>
      <c r="AZ78" s="204">
        <v>1.45</v>
      </c>
      <c r="BA78" s="136" t="str">
        <f t="shared" si="12"/>
        <v>/</v>
      </c>
      <c r="BB78" s="203">
        <v>0.25</v>
      </c>
      <c r="BC78" s="204">
        <f t="shared" si="18"/>
        <v>1.45</v>
      </c>
      <c r="BD78" s="136" t="str">
        <f t="shared" si="13"/>
        <v>/</v>
      </c>
      <c r="BE78" s="203">
        <f t="shared" si="19"/>
        <v>0.25</v>
      </c>
      <c r="BF78" s="218"/>
      <c r="BG78" s="150"/>
      <c r="BH78" s="150"/>
      <c r="BI78" s="139"/>
      <c r="BJ78" s="147"/>
      <c r="BK78" s="223"/>
      <c r="BL78" s="139"/>
      <c r="BM78" s="147"/>
      <c r="BN78" s="223"/>
      <c r="BO78" s="139"/>
      <c r="BP78" s="136"/>
      <c r="BQ78" s="203"/>
      <c r="BR78" s="381">
        <f t="shared" si="20"/>
        <v>0</v>
      </c>
      <c r="BS78" s="136"/>
      <c r="BT78" s="203">
        <f t="shared" si="21"/>
        <v>0</v>
      </c>
      <c r="BU78" s="207"/>
    </row>
    <row r="79" spans="1:73" ht="31.5" x14ac:dyDescent="0.25">
      <c r="A79" s="209">
        <v>59</v>
      </c>
      <c r="B79" s="333" t="s">
        <v>183</v>
      </c>
      <c r="C79" s="134"/>
      <c r="D79" s="132"/>
      <c r="E79" s="132"/>
      <c r="F79" s="132"/>
      <c r="G79" s="133"/>
      <c r="H79" s="132"/>
      <c r="I79" s="132"/>
      <c r="J79" s="132"/>
      <c r="K79" s="132"/>
      <c r="L79" s="133"/>
      <c r="M79" s="134"/>
      <c r="N79" s="132"/>
      <c r="O79" s="132"/>
      <c r="P79" s="132"/>
      <c r="Q79" s="132"/>
      <c r="R79" s="144"/>
      <c r="S79" s="145"/>
      <c r="T79" s="204">
        <v>2.61</v>
      </c>
      <c r="U79" s="136" t="str">
        <f t="shared" si="10"/>
        <v>/</v>
      </c>
      <c r="V79" s="204">
        <v>0.25</v>
      </c>
      <c r="W79" s="144"/>
      <c r="X79" s="145"/>
      <c r="Y79" s="204">
        <f t="shared" si="14"/>
        <v>2.61</v>
      </c>
      <c r="Z79" s="136" t="str">
        <f t="shared" si="11"/>
        <v>/</v>
      </c>
      <c r="AA79" s="203">
        <f t="shared" si="15"/>
        <v>0.25</v>
      </c>
      <c r="AB79" s="218"/>
      <c r="AC79" s="136"/>
      <c r="AD79" s="167"/>
      <c r="AE79" s="224"/>
      <c r="AF79" s="222"/>
      <c r="AG79" s="223"/>
      <c r="AH79" s="146"/>
      <c r="AI79" s="136"/>
      <c r="AJ79" s="159"/>
      <c r="AK79" s="224"/>
      <c r="AL79" s="222"/>
      <c r="AM79" s="223"/>
      <c r="AN79" s="243">
        <f t="shared" si="16"/>
        <v>0</v>
      </c>
      <c r="AO79" s="136"/>
      <c r="AP79" s="167">
        <f t="shared" si="17"/>
        <v>0</v>
      </c>
      <c r="AQ79" s="139"/>
      <c r="AR79" s="222"/>
      <c r="AS79" s="223"/>
      <c r="AT79" s="139"/>
      <c r="AU79" s="222"/>
      <c r="AV79" s="223"/>
      <c r="AW79" s="149"/>
      <c r="AX79" s="150"/>
      <c r="AY79" s="208"/>
      <c r="AZ79" s="204">
        <v>2.61</v>
      </c>
      <c r="BA79" s="136" t="str">
        <f t="shared" si="12"/>
        <v>/</v>
      </c>
      <c r="BB79" s="203">
        <v>0.25</v>
      </c>
      <c r="BC79" s="204">
        <f t="shared" si="18"/>
        <v>2.61</v>
      </c>
      <c r="BD79" s="136" t="str">
        <f t="shared" si="13"/>
        <v>/</v>
      </c>
      <c r="BE79" s="203">
        <f t="shared" si="19"/>
        <v>0.25</v>
      </c>
      <c r="BF79" s="218"/>
      <c r="BG79" s="150"/>
      <c r="BH79" s="150"/>
      <c r="BI79" s="139"/>
      <c r="BJ79" s="147"/>
      <c r="BK79" s="223"/>
      <c r="BL79" s="146"/>
      <c r="BM79" s="140"/>
      <c r="BN79" s="159"/>
      <c r="BO79" s="139"/>
      <c r="BP79" s="136"/>
      <c r="BQ79" s="203"/>
      <c r="BR79" s="381">
        <f t="shared" si="20"/>
        <v>0</v>
      </c>
      <c r="BS79" s="136"/>
      <c r="BT79" s="203">
        <f t="shared" si="21"/>
        <v>0</v>
      </c>
      <c r="BU79" s="207"/>
    </row>
    <row r="80" spans="1:73" x14ac:dyDescent="0.25">
      <c r="A80" s="209">
        <v>60</v>
      </c>
      <c r="B80" s="334" t="s">
        <v>184</v>
      </c>
      <c r="C80" s="134"/>
      <c r="D80" s="132"/>
      <c r="E80" s="132"/>
      <c r="F80" s="132"/>
      <c r="G80" s="133"/>
      <c r="H80" s="132"/>
      <c r="I80" s="132"/>
      <c r="J80" s="132"/>
      <c r="K80" s="132"/>
      <c r="L80" s="133"/>
      <c r="M80" s="134"/>
      <c r="N80" s="132"/>
      <c r="O80" s="132"/>
      <c r="P80" s="132"/>
      <c r="Q80" s="132"/>
      <c r="R80" s="144"/>
      <c r="S80" s="145"/>
      <c r="T80" s="204"/>
      <c r="U80" s="136" t="str">
        <f t="shared" si="10"/>
        <v/>
      </c>
      <c r="V80" s="204"/>
      <c r="W80" s="144"/>
      <c r="X80" s="145"/>
      <c r="Y80" s="204">
        <f t="shared" si="14"/>
        <v>0</v>
      </c>
      <c r="Z80" s="136" t="str">
        <f t="shared" si="11"/>
        <v/>
      </c>
      <c r="AA80" s="203">
        <f t="shared" si="15"/>
        <v>0</v>
      </c>
      <c r="AB80" s="218"/>
      <c r="AC80" s="136"/>
      <c r="AD80" s="167"/>
      <c r="AE80" s="224"/>
      <c r="AF80" s="222"/>
      <c r="AG80" s="223"/>
      <c r="AH80" s="146"/>
      <c r="AI80" s="136"/>
      <c r="AJ80" s="242"/>
      <c r="AK80" s="224"/>
      <c r="AL80" s="222"/>
      <c r="AM80" s="223"/>
      <c r="AN80" s="243">
        <f t="shared" si="16"/>
        <v>0</v>
      </c>
      <c r="AO80" s="222"/>
      <c r="AP80" s="167">
        <f t="shared" si="17"/>
        <v>0</v>
      </c>
      <c r="AQ80" s="139"/>
      <c r="AR80" s="222"/>
      <c r="AS80" s="223"/>
      <c r="AT80" s="139"/>
      <c r="AU80" s="222"/>
      <c r="AV80" s="223"/>
      <c r="AW80" s="149"/>
      <c r="AX80" s="150"/>
      <c r="AY80" s="208"/>
      <c r="AZ80" s="204"/>
      <c r="BA80" s="136" t="str">
        <f t="shared" si="12"/>
        <v/>
      </c>
      <c r="BB80" s="203"/>
      <c r="BC80" s="204">
        <f t="shared" si="18"/>
        <v>0</v>
      </c>
      <c r="BD80" s="136" t="str">
        <f t="shared" si="13"/>
        <v/>
      </c>
      <c r="BE80" s="203">
        <f t="shared" si="19"/>
        <v>0</v>
      </c>
      <c r="BF80" s="218"/>
      <c r="BG80" s="150"/>
      <c r="BH80" s="150"/>
      <c r="BI80" s="139"/>
      <c r="BJ80" s="147"/>
      <c r="BK80" s="223"/>
      <c r="BL80" s="139"/>
      <c r="BM80" s="147"/>
      <c r="BN80" s="223"/>
      <c r="BO80" s="139"/>
      <c r="BP80" s="136"/>
      <c r="BQ80" s="203"/>
      <c r="BR80" s="381">
        <f t="shared" si="20"/>
        <v>0</v>
      </c>
      <c r="BS80" s="136"/>
      <c r="BT80" s="203">
        <f t="shared" si="21"/>
        <v>0</v>
      </c>
      <c r="BU80" s="207"/>
    </row>
    <row r="81" spans="1:73" ht="31.5" x14ac:dyDescent="0.25">
      <c r="A81" s="209">
        <v>61</v>
      </c>
      <c r="B81" s="201" t="s">
        <v>185</v>
      </c>
      <c r="C81" s="134"/>
      <c r="D81" s="132"/>
      <c r="E81" s="132"/>
      <c r="F81" s="132"/>
      <c r="G81" s="133"/>
      <c r="H81" s="132"/>
      <c r="I81" s="132"/>
      <c r="J81" s="132"/>
      <c r="K81" s="132"/>
      <c r="L81" s="133"/>
      <c r="M81" s="134"/>
      <c r="N81" s="132"/>
      <c r="O81" s="132"/>
      <c r="P81" s="132"/>
      <c r="Q81" s="132"/>
      <c r="R81" s="144"/>
      <c r="S81" s="145"/>
      <c r="T81" s="204">
        <v>11.799999999999999</v>
      </c>
      <c r="U81" s="136" t="str">
        <f t="shared" si="10"/>
        <v>/</v>
      </c>
      <c r="V81" s="204"/>
      <c r="W81" s="144"/>
      <c r="X81" s="145"/>
      <c r="Y81" s="204">
        <f t="shared" si="14"/>
        <v>11.799999999999999</v>
      </c>
      <c r="Z81" s="136" t="str">
        <f t="shared" si="11"/>
        <v>/</v>
      </c>
      <c r="AA81" s="203">
        <f t="shared" si="15"/>
        <v>0</v>
      </c>
      <c r="AB81" s="218"/>
      <c r="AC81" s="136"/>
      <c r="AD81" s="167"/>
      <c r="AE81" s="224"/>
      <c r="AF81" s="222"/>
      <c r="AG81" s="223"/>
      <c r="AH81" s="146"/>
      <c r="AI81" s="136"/>
      <c r="AJ81" s="242"/>
      <c r="AK81" s="224"/>
      <c r="AL81" s="222"/>
      <c r="AM81" s="223"/>
      <c r="AN81" s="243">
        <f t="shared" si="16"/>
        <v>0</v>
      </c>
      <c r="AO81" s="222"/>
      <c r="AP81" s="167">
        <f t="shared" si="17"/>
        <v>0</v>
      </c>
      <c r="AQ81" s="139"/>
      <c r="AR81" s="222"/>
      <c r="AS81" s="223"/>
      <c r="AT81" s="139"/>
      <c r="AU81" s="222"/>
      <c r="AV81" s="223"/>
      <c r="AW81" s="149"/>
      <c r="AX81" s="150"/>
      <c r="AY81" s="208"/>
      <c r="AZ81" s="204">
        <v>11.799999999999999</v>
      </c>
      <c r="BA81" s="136" t="str">
        <f t="shared" si="12"/>
        <v>/</v>
      </c>
      <c r="BB81" s="203"/>
      <c r="BC81" s="204">
        <f t="shared" si="18"/>
        <v>11.799999999999999</v>
      </c>
      <c r="BD81" s="136" t="str">
        <f t="shared" si="13"/>
        <v>/</v>
      </c>
      <c r="BE81" s="203">
        <f t="shared" si="19"/>
        <v>0</v>
      </c>
      <c r="BF81" s="218"/>
      <c r="BG81" s="150"/>
      <c r="BH81" s="150"/>
      <c r="BI81" s="139"/>
      <c r="BJ81" s="147"/>
      <c r="BK81" s="223"/>
      <c r="BL81" s="139"/>
      <c r="BM81" s="147"/>
      <c r="BN81" s="223"/>
      <c r="BO81" s="139"/>
      <c r="BP81" s="136"/>
      <c r="BQ81" s="203"/>
      <c r="BR81" s="381">
        <f t="shared" si="20"/>
        <v>0</v>
      </c>
      <c r="BS81" s="136"/>
      <c r="BT81" s="203">
        <f t="shared" si="21"/>
        <v>0</v>
      </c>
      <c r="BU81" s="207"/>
    </row>
    <row r="82" spans="1:73" ht="63" x14ac:dyDescent="0.25">
      <c r="A82" s="209">
        <v>62</v>
      </c>
      <c r="B82" s="378" t="s">
        <v>186</v>
      </c>
      <c r="C82" s="134"/>
      <c r="D82" s="132"/>
      <c r="E82" s="132"/>
      <c r="F82" s="132"/>
      <c r="G82" s="133"/>
      <c r="H82" s="132"/>
      <c r="I82" s="132"/>
      <c r="J82" s="132"/>
      <c r="K82" s="132"/>
      <c r="L82" s="133"/>
      <c r="M82" s="134"/>
      <c r="N82" s="132"/>
      <c r="O82" s="132"/>
      <c r="P82" s="132"/>
      <c r="Q82" s="132"/>
      <c r="R82" s="144"/>
      <c r="S82" s="145"/>
      <c r="T82" s="204">
        <v>11.08</v>
      </c>
      <c r="U82" s="136" t="str">
        <f t="shared" si="10"/>
        <v>/</v>
      </c>
      <c r="V82" s="204">
        <v>9.26</v>
      </c>
      <c r="W82" s="144"/>
      <c r="X82" s="145"/>
      <c r="Y82" s="204">
        <f t="shared" si="14"/>
        <v>11.08</v>
      </c>
      <c r="Z82" s="136" t="str">
        <f t="shared" si="11"/>
        <v>/</v>
      </c>
      <c r="AA82" s="203">
        <f t="shared" si="15"/>
        <v>9.26</v>
      </c>
      <c r="AB82" s="218"/>
      <c r="AC82" s="136"/>
      <c r="AD82" s="167"/>
      <c r="AE82" s="224"/>
      <c r="AF82" s="222"/>
      <c r="AG82" s="223"/>
      <c r="AH82" s="146"/>
      <c r="AI82" s="136"/>
      <c r="AJ82" s="242"/>
      <c r="AK82" s="224"/>
      <c r="AL82" s="222"/>
      <c r="AM82" s="223"/>
      <c r="AN82" s="243">
        <f t="shared" si="16"/>
        <v>0</v>
      </c>
      <c r="AO82" s="222"/>
      <c r="AP82" s="167">
        <f t="shared" si="17"/>
        <v>0</v>
      </c>
      <c r="AQ82" s="139"/>
      <c r="AR82" s="222"/>
      <c r="AS82" s="223"/>
      <c r="AT82" s="139"/>
      <c r="AU82" s="222"/>
      <c r="AV82" s="223"/>
      <c r="AW82" s="149"/>
      <c r="AX82" s="150"/>
      <c r="AY82" s="208"/>
      <c r="AZ82" s="204">
        <v>11.08</v>
      </c>
      <c r="BA82" s="136" t="str">
        <f t="shared" si="12"/>
        <v>/</v>
      </c>
      <c r="BB82" s="203"/>
      <c r="BC82" s="204">
        <f t="shared" si="18"/>
        <v>11.08</v>
      </c>
      <c r="BD82" s="136" t="str">
        <f t="shared" si="13"/>
        <v>/</v>
      </c>
      <c r="BE82" s="203">
        <f t="shared" si="19"/>
        <v>0</v>
      </c>
      <c r="BF82" s="218"/>
      <c r="BG82" s="150"/>
      <c r="BH82" s="150"/>
      <c r="BI82" s="139"/>
      <c r="BJ82" s="147"/>
      <c r="BK82" s="223"/>
      <c r="BL82" s="139"/>
      <c r="BM82" s="147"/>
      <c r="BN82" s="223"/>
      <c r="BO82" s="139"/>
      <c r="BP82" s="136"/>
      <c r="BQ82" s="203"/>
      <c r="BR82" s="381">
        <f t="shared" si="20"/>
        <v>0</v>
      </c>
      <c r="BS82" s="136"/>
      <c r="BT82" s="203">
        <f t="shared" si="21"/>
        <v>0</v>
      </c>
      <c r="BU82" s="207"/>
    </row>
    <row r="83" spans="1:73" ht="63" x14ac:dyDescent="0.25">
      <c r="A83" s="209">
        <v>63</v>
      </c>
      <c r="B83" s="333" t="s">
        <v>187</v>
      </c>
      <c r="C83" s="134"/>
      <c r="D83" s="132"/>
      <c r="E83" s="132"/>
      <c r="F83" s="132"/>
      <c r="G83" s="133"/>
      <c r="H83" s="132"/>
      <c r="I83" s="132"/>
      <c r="J83" s="132"/>
      <c r="K83" s="132"/>
      <c r="L83" s="133"/>
      <c r="M83" s="134"/>
      <c r="N83" s="132"/>
      <c r="O83" s="132"/>
      <c r="P83" s="132"/>
      <c r="Q83" s="132"/>
      <c r="R83" s="144"/>
      <c r="S83" s="145"/>
      <c r="T83" s="204">
        <v>1.05</v>
      </c>
      <c r="U83" s="136" t="str">
        <f t="shared" si="10"/>
        <v>/</v>
      </c>
      <c r="V83" s="204"/>
      <c r="W83" s="144"/>
      <c r="X83" s="145"/>
      <c r="Y83" s="204">
        <f t="shared" si="14"/>
        <v>1.05</v>
      </c>
      <c r="Z83" s="136" t="str">
        <f t="shared" si="11"/>
        <v>/</v>
      </c>
      <c r="AA83" s="203">
        <f t="shared" si="15"/>
        <v>0</v>
      </c>
      <c r="AB83" s="218"/>
      <c r="AC83" s="136"/>
      <c r="AD83" s="167"/>
      <c r="AE83" s="224"/>
      <c r="AF83" s="222"/>
      <c r="AG83" s="223"/>
      <c r="AH83" s="146"/>
      <c r="AI83" s="136"/>
      <c r="AJ83" s="242"/>
      <c r="AK83" s="224"/>
      <c r="AL83" s="222"/>
      <c r="AM83" s="223"/>
      <c r="AN83" s="243">
        <f t="shared" si="16"/>
        <v>0</v>
      </c>
      <c r="AO83" s="222"/>
      <c r="AP83" s="167">
        <f t="shared" si="17"/>
        <v>0</v>
      </c>
      <c r="AQ83" s="139"/>
      <c r="AR83" s="222"/>
      <c r="AS83" s="223"/>
      <c r="AT83" s="139"/>
      <c r="AU83" s="222"/>
      <c r="AV83" s="223"/>
      <c r="AW83" s="149"/>
      <c r="AX83" s="150"/>
      <c r="AY83" s="208"/>
      <c r="AZ83" s="204">
        <v>1.05</v>
      </c>
      <c r="BA83" s="136" t="str">
        <f t="shared" si="12"/>
        <v>/</v>
      </c>
      <c r="BB83" s="203"/>
      <c r="BC83" s="204">
        <f t="shared" si="18"/>
        <v>1.05</v>
      </c>
      <c r="BD83" s="136" t="str">
        <f t="shared" si="13"/>
        <v>/</v>
      </c>
      <c r="BE83" s="203">
        <f t="shared" si="19"/>
        <v>0</v>
      </c>
      <c r="BF83" s="218"/>
      <c r="BG83" s="150"/>
      <c r="BH83" s="150"/>
      <c r="BI83" s="139"/>
      <c r="BJ83" s="147"/>
      <c r="BK83" s="223"/>
      <c r="BL83" s="139"/>
      <c r="BM83" s="147"/>
      <c r="BN83" s="223"/>
      <c r="BO83" s="139"/>
      <c r="BP83" s="136"/>
      <c r="BQ83" s="203"/>
      <c r="BR83" s="381">
        <f t="shared" si="20"/>
        <v>0</v>
      </c>
      <c r="BS83" s="136"/>
      <c r="BT83" s="203">
        <f t="shared" si="21"/>
        <v>0</v>
      </c>
      <c r="BU83" s="207"/>
    </row>
    <row r="84" spans="1:73" ht="47.25" x14ac:dyDescent="0.25">
      <c r="A84" s="209">
        <v>64</v>
      </c>
      <c r="B84" s="333" t="s">
        <v>188</v>
      </c>
      <c r="C84" s="134"/>
      <c r="D84" s="132"/>
      <c r="E84" s="132"/>
      <c r="F84" s="132"/>
      <c r="G84" s="133"/>
      <c r="H84" s="132"/>
      <c r="I84" s="132"/>
      <c r="J84" s="132"/>
      <c r="K84" s="132"/>
      <c r="L84" s="133"/>
      <c r="M84" s="134"/>
      <c r="N84" s="132"/>
      <c r="O84" s="132"/>
      <c r="P84" s="132"/>
      <c r="Q84" s="132"/>
      <c r="R84" s="144"/>
      <c r="S84" s="145"/>
      <c r="T84" s="204">
        <v>16.14</v>
      </c>
      <c r="U84" s="136" t="str">
        <f t="shared" si="10"/>
        <v>/</v>
      </c>
      <c r="V84" s="204"/>
      <c r="W84" s="144"/>
      <c r="X84" s="145"/>
      <c r="Y84" s="204">
        <f t="shared" si="14"/>
        <v>16.14</v>
      </c>
      <c r="Z84" s="136" t="str">
        <f t="shared" si="11"/>
        <v>/</v>
      </c>
      <c r="AA84" s="203">
        <f t="shared" si="15"/>
        <v>0</v>
      </c>
      <c r="AB84" s="218"/>
      <c r="AC84" s="136"/>
      <c r="AD84" s="167"/>
      <c r="AE84" s="139"/>
      <c r="AF84" s="136"/>
      <c r="AG84" s="159"/>
      <c r="AH84" s="146"/>
      <c r="AI84" s="136"/>
      <c r="AJ84" s="242"/>
      <c r="AK84" s="224"/>
      <c r="AL84" s="222"/>
      <c r="AM84" s="223"/>
      <c r="AN84" s="243">
        <f t="shared" si="16"/>
        <v>0</v>
      </c>
      <c r="AO84" s="136"/>
      <c r="AP84" s="167">
        <f t="shared" si="17"/>
        <v>0</v>
      </c>
      <c r="AQ84" s="139"/>
      <c r="AR84" s="222"/>
      <c r="AS84" s="223"/>
      <c r="AT84" s="139"/>
      <c r="AU84" s="222"/>
      <c r="AV84" s="223"/>
      <c r="AW84" s="149"/>
      <c r="AX84" s="150"/>
      <c r="AY84" s="208"/>
      <c r="AZ84" s="204">
        <v>16.14</v>
      </c>
      <c r="BA84" s="136" t="str">
        <f t="shared" si="12"/>
        <v>/</v>
      </c>
      <c r="BB84" s="203"/>
      <c r="BC84" s="204">
        <f t="shared" si="18"/>
        <v>16.14</v>
      </c>
      <c r="BD84" s="136" t="str">
        <f t="shared" si="13"/>
        <v>/</v>
      </c>
      <c r="BE84" s="203">
        <f t="shared" si="19"/>
        <v>0</v>
      </c>
      <c r="BF84" s="218"/>
      <c r="BG84" s="150"/>
      <c r="BH84" s="150"/>
      <c r="BI84" s="139"/>
      <c r="BJ84" s="140"/>
      <c r="BK84" s="223"/>
      <c r="BL84" s="139"/>
      <c r="BM84" s="147"/>
      <c r="BN84" s="223"/>
      <c r="BO84" s="139"/>
      <c r="BP84" s="136"/>
      <c r="BQ84" s="203"/>
      <c r="BR84" s="381">
        <f t="shared" si="20"/>
        <v>0</v>
      </c>
      <c r="BS84" s="136"/>
      <c r="BT84" s="203">
        <f t="shared" si="21"/>
        <v>0</v>
      </c>
      <c r="BU84" s="207"/>
    </row>
    <row r="85" spans="1:73" x14ac:dyDescent="0.25">
      <c r="A85" s="209">
        <v>65</v>
      </c>
      <c r="B85" s="333" t="s">
        <v>189</v>
      </c>
      <c r="C85" s="134"/>
      <c r="D85" s="132"/>
      <c r="E85" s="132"/>
      <c r="F85" s="132" t="str">
        <f t="shared" ref="F85:F90" si="22">IF(AND(E85=0,G85=0),"","/")</f>
        <v>/</v>
      </c>
      <c r="G85" s="203">
        <v>1.26</v>
      </c>
      <c r="H85" s="132"/>
      <c r="I85" s="132"/>
      <c r="J85" s="132"/>
      <c r="K85" s="132"/>
      <c r="L85" s="133"/>
      <c r="M85" s="134"/>
      <c r="N85" s="132"/>
      <c r="O85" s="132"/>
      <c r="P85" s="132"/>
      <c r="Q85" s="132"/>
      <c r="R85" s="144"/>
      <c r="S85" s="145"/>
      <c r="T85" s="204"/>
      <c r="U85" s="136" t="str">
        <f t="shared" ref="U85:U90" si="23">IF(AND(T85=0,V85=0),"","/")</f>
        <v/>
      </c>
      <c r="V85" s="204"/>
      <c r="W85" s="144"/>
      <c r="X85" s="145"/>
      <c r="Y85" s="204">
        <f t="shared" si="14"/>
        <v>0</v>
      </c>
      <c r="Z85" s="136" t="str">
        <f t="shared" si="11"/>
        <v>/</v>
      </c>
      <c r="AA85" s="203">
        <f t="shared" ref="AA85:AA90" si="24">G85+L85+Q85+V85</f>
        <v>1.26</v>
      </c>
      <c r="AB85" s="218"/>
      <c r="AC85" s="136" t="str">
        <f t="shared" ref="AC85:AC90" si="25">IF(AND(AB85=0,AD85=0),"","/")</f>
        <v>/</v>
      </c>
      <c r="AD85" s="204">
        <v>1.26</v>
      </c>
      <c r="AE85" s="224"/>
      <c r="AF85" s="222"/>
      <c r="AG85" s="223"/>
      <c r="AH85" s="146"/>
      <c r="AI85" s="136"/>
      <c r="AJ85" s="242"/>
      <c r="AK85" s="224"/>
      <c r="AL85" s="222"/>
      <c r="AM85" s="223"/>
      <c r="AN85" s="243">
        <f t="shared" si="16"/>
        <v>0</v>
      </c>
      <c r="AO85" s="222" t="str">
        <f t="shared" ref="AO85:AO90" si="26">IF(AND(AN85=0,AP85=0),"","/")</f>
        <v>/</v>
      </c>
      <c r="AP85" s="204">
        <f t="shared" si="17"/>
        <v>1.26</v>
      </c>
      <c r="AQ85" s="139"/>
      <c r="AR85" s="222" t="str">
        <f t="shared" ref="AR85:AR90" si="27">IF(AND(AQ85=0,AS85=0),"","/")</f>
        <v>/</v>
      </c>
      <c r="AS85" s="204">
        <v>1.26</v>
      </c>
      <c r="AT85" s="139"/>
      <c r="AU85" s="222"/>
      <c r="AV85" s="223"/>
      <c r="AW85" s="149"/>
      <c r="AX85" s="150"/>
      <c r="AY85" s="208"/>
      <c r="AZ85" s="204"/>
      <c r="BA85" s="136" t="str">
        <f t="shared" si="12"/>
        <v/>
      </c>
      <c r="BB85" s="203"/>
      <c r="BC85" s="204">
        <f t="shared" si="18"/>
        <v>0</v>
      </c>
      <c r="BD85" s="136" t="str">
        <f t="shared" si="13"/>
        <v>/</v>
      </c>
      <c r="BE85" s="203">
        <f t="shared" si="19"/>
        <v>1.26</v>
      </c>
      <c r="BF85" s="218"/>
      <c r="BG85" s="150" t="str">
        <f t="shared" ref="BG85:BG90" si="28">IF(AND(BF85=0,BH85=0),"","/")</f>
        <v>/</v>
      </c>
      <c r="BH85" s="203">
        <v>1.26</v>
      </c>
      <c r="BI85" s="139"/>
      <c r="BJ85" s="147"/>
      <c r="BK85" s="223"/>
      <c r="BL85" s="139"/>
      <c r="BM85" s="147"/>
      <c r="BN85" s="223"/>
      <c r="BO85" s="139"/>
      <c r="BP85" s="136"/>
      <c r="BQ85" s="203"/>
      <c r="BR85" s="381">
        <f t="shared" si="20"/>
        <v>0</v>
      </c>
      <c r="BS85" s="136" t="str">
        <f t="shared" ref="BS85:BS90" si="29">IF(AND(BR85=0,BT85=0),"","/")</f>
        <v>/</v>
      </c>
      <c r="BT85" s="203">
        <f t="shared" si="21"/>
        <v>1.26</v>
      </c>
      <c r="BU85" s="207"/>
    </row>
    <row r="86" spans="1:73" x14ac:dyDescent="0.25">
      <c r="A86" s="209">
        <v>66</v>
      </c>
      <c r="B86" s="333" t="s">
        <v>190</v>
      </c>
      <c r="C86" s="134"/>
      <c r="D86" s="132"/>
      <c r="E86" s="132"/>
      <c r="F86" s="132" t="str">
        <f t="shared" si="22"/>
        <v>/</v>
      </c>
      <c r="G86" s="203">
        <v>1.26</v>
      </c>
      <c r="H86" s="132"/>
      <c r="I86" s="132"/>
      <c r="J86" s="132"/>
      <c r="K86" s="132"/>
      <c r="L86" s="133"/>
      <c r="M86" s="134"/>
      <c r="N86" s="132"/>
      <c r="O86" s="132"/>
      <c r="P86" s="132"/>
      <c r="Q86" s="132"/>
      <c r="R86" s="144"/>
      <c r="S86" s="145"/>
      <c r="T86" s="204"/>
      <c r="U86" s="136" t="str">
        <f t="shared" si="23"/>
        <v/>
      </c>
      <c r="V86" s="204"/>
      <c r="W86" s="144"/>
      <c r="X86" s="145"/>
      <c r="Y86" s="204">
        <f t="shared" si="14"/>
        <v>0</v>
      </c>
      <c r="Z86" s="136" t="str">
        <f t="shared" ref="Z86:Z132" si="30">IF(AND(Y86=0,AA86=0),"","/")</f>
        <v>/</v>
      </c>
      <c r="AA86" s="203">
        <f t="shared" si="24"/>
        <v>1.26</v>
      </c>
      <c r="AB86" s="218"/>
      <c r="AC86" s="136" t="str">
        <f t="shared" si="25"/>
        <v>/</v>
      </c>
      <c r="AD86" s="204">
        <v>1.26</v>
      </c>
      <c r="AE86" s="224"/>
      <c r="AF86" s="222"/>
      <c r="AG86" s="223"/>
      <c r="AH86" s="146"/>
      <c r="AI86" s="136"/>
      <c r="AJ86" s="242"/>
      <c r="AK86" s="224"/>
      <c r="AL86" s="222"/>
      <c r="AM86" s="223"/>
      <c r="AN86" s="243">
        <f t="shared" si="16"/>
        <v>0</v>
      </c>
      <c r="AO86" s="383" t="str">
        <f t="shared" si="26"/>
        <v>/</v>
      </c>
      <c r="AP86" s="204">
        <f t="shared" si="17"/>
        <v>1.26</v>
      </c>
      <c r="AQ86" s="139"/>
      <c r="AR86" s="222" t="str">
        <f t="shared" si="27"/>
        <v>/</v>
      </c>
      <c r="AS86" s="204">
        <v>1.26</v>
      </c>
      <c r="AT86" s="139"/>
      <c r="AU86" s="222"/>
      <c r="AV86" s="223"/>
      <c r="AW86" s="149"/>
      <c r="AX86" s="150"/>
      <c r="AY86" s="208"/>
      <c r="AZ86" s="204"/>
      <c r="BA86" s="136" t="str">
        <f t="shared" ref="BA86:BA132" si="31">IF(AND(AZ86=0,BB86=0),"","/")</f>
        <v/>
      </c>
      <c r="BB86" s="203"/>
      <c r="BC86" s="204">
        <f t="shared" si="18"/>
        <v>0</v>
      </c>
      <c r="BD86" s="136" t="str">
        <f t="shared" ref="BD86:BD132" si="32">IF(AND(BC86=0,BE86=0),"","/")</f>
        <v>/</v>
      </c>
      <c r="BE86" s="203">
        <f t="shared" si="19"/>
        <v>1.26</v>
      </c>
      <c r="BF86" s="218"/>
      <c r="BG86" s="150" t="str">
        <f t="shared" si="28"/>
        <v>/</v>
      </c>
      <c r="BH86" s="203">
        <v>1.26</v>
      </c>
      <c r="BI86" s="139"/>
      <c r="BJ86" s="147"/>
      <c r="BK86" s="223"/>
      <c r="BL86" s="139"/>
      <c r="BM86" s="147"/>
      <c r="BN86" s="223"/>
      <c r="BO86" s="139"/>
      <c r="BP86" s="136"/>
      <c r="BQ86" s="203"/>
      <c r="BR86" s="381">
        <f t="shared" si="20"/>
        <v>0</v>
      </c>
      <c r="BS86" s="136" t="str">
        <f t="shared" si="29"/>
        <v>/</v>
      </c>
      <c r="BT86" s="203">
        <f t="shared" si="21"/>
        <v>1.26</v>
      </c>
      <c r="BU86" s="207"/>
    </row>
    <row r="87" spans="1:73" x14ac:dyDescent="0.25">
      <c r="A87" s="209">
        <v>67</v>
      </c>
      <c r="B87" s="333" t="s">
        <v>191</v>
      </c>
      <c r="C87" s="134"/>
      <c r="D87" s="132"/>
      <c r="E87" s="132"/>
      <c r="F87" s="132" t="str">
        <f t="shared" si="22"/>
        <v/>
      </c>
      <c r="G87" s="203"/>
      <c r="H87" s="132"/>
      <c r="I87" s="132"/>
      <c r="J87" s="132"/>
      <c r="K87" s="132"/>
      <c r="L87" s="133"/>
      <c r="M87" s="134"/>
      <c r="N87" s="132"/>
      <c r="O87" s="132"/>
      <c r="P87" s="132"/>
      <c r="Q87" s="132"/>
      <c r="R87" s="144"/>
      <c r="S87" s="145"/>
      <c r="T87" s="204"/>
      <c r="U87" s="136" t="str">
        <f t="shared" si="23"/>
        <v/>
      </c>
      <c r="V87" s="204"/>
      <c r="W87" s="144"/>
      <c r="X87" s="145"/>
      <c r="Y87" s="204">
        <f t="shared" ref="Y87:Y133" si="33">E87+J87+O87+T87</f>
        <v>0</v>
      </c>
      <c r="Z87" s="136" t="str">
        <f t="shared" si="30"/>
        <v/>
      </c>
      <c r="AA87" s="203">
        <f t="shared" si="24"/>
        <v>0</v>
      </c>
      <c r="AB87" s="218"/>
      <c r="AC87" s="136" t="str">
        <f t="shared" si="25"/>
        <v/>
      </c>
      <c r="AD87" s="204"/>
      <c r="AE87" s="224"/>
      <c r="AF87" s="222"/>
      <c r="AG87" s="223"/>
      <c r="AH87" s="146"/>
      <c r="AI87" s="136"/>
      <c r="AJ87" s="242"/>
      <c r="AK87" s="224"/>
      <c r="AL87" s="222"/>
      <c r="AM87" s="223"/>
      <c r="AN87" s="243">
        <f t="shared" ref="AN87:AN133" si="34">AB87+AE87+AH87+AK87</f>
        <v>0</v>
      </c>
      <c r="AO87" s="383" t="str">
        <f t="shared" si="26"/>
        <v/>
      </c>
      <c r="AP87" s="204">
        <f t="shared" ref="AP87:AP133" si="35">AD87+AG87+AJ87+AM87</f>
        <v>0</v>
      </c>
      <c r="AQ87" s="139"/>
      <c r="AR87" s="222" t="str">
        <f t="shared" si="27"/>
        <v/>
      </c>
      <c r="AS87" s="204"/>
      <c r="AT87" s="139"/>
      <c r="AU87" s="222"/>
      <c r="AV87" s="223"/>
      <c r="AW87" s="149"/>
      <c r="AX87" s="150"/>
      <c r="AY87" s="208"/>
      <c r="AZ87" s="204"/>
      <c r="BA87" s="136" t="str">
        <f t="shared" si="31"/>
        <v/>
      </c>
      <c r="BB87" s="203"/>
      <c r="BC87" s="204">
        <f t="shared" ref="BC87:BC133" si="36">AQ87+AT87+AW87+AZ87</f>
        <v>0</v>
      </c>
      <c r="BD87" s="136" t="str">
        <f t="shared" si="32"/>
        <v/>
      </c>
      <c r="BE87" s="203">
        <f t="shared" ref="BE87:BE133" si="37">AS87+AV87+AY87+BB87</f>
        <v>0</v>
      </c>
      <c r="BF87" s="218"/>
      <c r="BG87" s="150" t="str">
        <f t="shared" si="28"/>
        <v/>
      </c>
      <c r="BH87" s="203">
        <v>0</v>
      </c>
      <c r="BI87" s="139"/>
      <c r="BJ87" s="147"/>
      <c r="BK87" s="223"/>
      <c r="BL87" s="139"/>
      <c r="BM87" s="147"/>
      <c r="BN87" s="223"/>
      <c r="BO87" s="139"/>
      <c r="BP87" s="136"/>
      <c r="BQ87" s="203"/>
      <c r="BR87" s="381">
        <f t="shared" ref="BR87:BR133" si="38">BF87+BI87+BL87+BO87</f>
        <v>0</v>
      </c>
      <c r="BS87" s="136" t="str">
        <f t="shared" si="29"/>
        <v/>
      </c>
      <c r="BT87" s="203">
        <f t="shared" ref="BT87:BT133" si="39">BH87+BK87+BN87+BQ87</f>
        <v>0</v>
      </c>
      <c r="BU87" s="207"/>
    </row>
    <row r="88" spans="1:73" x14ac:dyDescent="0.25">
      <c r="A88" s="209">
        <v>68</v>
      </c>
      <c r="B88" s="333" t="s">
        <v>192</v>
      </c>
      <c r="C88" s="134"/>
      <c r="D88" s="132"/>
      <c r="E88" s="132"/>
      <c r="F88" s="132" t="str">
        <f t="shared" si="22"/>
        <v/>
      </c>
      <c r="G88" s="203"/>
      <c r="H88" s="132"/>
      <c r="I88" s="132"/>
      <c r="J88" s="132"/>
      <c r="K88" s="132"/>
      <c r="L88" s="133"/>
      <c r="M88" s="134"/>
      <c r="N88" s="132"/>
      <c r="O88" s="132"/>
      <c r="P88" s="132"/>
      <c r="Q88" s="132"/>
      <c r="R88" s="144"/>
      <c r="S88" s="145"/>
      <c r="T88" s="204"/>
      <c r="U88" s="136" t="str">
        <f t="shared" si="23"/>
        <v/>
      </c>
      <c r="V88" s="204"/>
      <c r="W88" s="144"/>
      <c r="X88" s="145"/>
      <c r="Y88" s="204">
        <f t="shared" si="33"/>
        <v>0</v>
      </c>
      <c r="Z88" s="136" t="str">
        <f t="shared" si="30"/>
        <v/>
      </c>
      <c r="AA88" s="203">
        <f t="shared" si="24"/>
        <v>0</v>
      </c>
      <c r="AB88" s="218"/>
      <c r="AC88" s="136" t="str">
        <f t="shared" si="25"/>
        <v/>
      </c>
      <c r="AD88" s="204"/>
      <c r="AE88" s="224"/>
      <c r="AF88" s="222"/>
      <c r="AG88" s="223"/>
      <c r="AH88" s="146"/>
      <c r="AI88" s="136"/>
      <c r="AJ88" s="242"/>
      <c r="AK88" s="224"/>
      <c r="AL88" s="222"/>
      <c r="AM88" s="223"/>
      <c r="AN88" s="243">
        <f t="shared" si="34"/>
        <v>0</v>
      </c>
      <c r="AO88" s="383" t="str">
        <f t="shared" si="26"/>
        <v/>
      </c>
      <c r="AP88" s="204">
        <f t="shared" si="35"/>
        <v>0</v>
      </c>
      <c r="AQ88" s="139"/>
      <c r="AR88" s="222" t="str">
        <f t="shared" si="27"/>
        <v/>
      </c>
      <c r="AS88" s="204"/>
      <c r="AT88" s="139"/>
      <c r="AU88" s="222"/>
      <c r="AV88" s="223"/>
      <c r="AW88" s="149"/>
      <c r="AX88" s="150"/>
      <c r="AY88" s="208"/>
      <c r="AZ88" s="204"/>
      <c r="BA88" s="136" t="str">
        <f t="shared" si="31"/>
        <v/>
      </c>
      <c r="BB88" s="203"/>
      <c r="BC88" s="204">
        <f t="shared" si="36"/>
        <v>0</v>
      </c>
      <c r="BD88" s="136" t="str">
        <f t="shared" si="32"/>
        <v/>
      </c>
      <c r="BE88" s="203">
        <f t="shared" si="37"/>
        <v>0</v>
      </c>
      <c r="BF88" s="218"/>
      <c r="BG88" s="150" t="str">
        <f t="shared" si="28"/>
        <v/>
      </c>
      <c r="BH88" s="203">
        <v>0</v>
      </c>
      <c r="BI88" s="139"/>
      <c r="BJ88" s="147"/>
      <c r="BK88" s="223"/>
      <c r="BL88" s="139"/>
      <c r="BM88" s="147"/>
      <c r="BN88" s="223"/>
      <c r="BO88" s="139"/>
      <c r="BP88" s="136"/>
      <c r="BQ88" s="203"/>
      <c r="BR88" s="381">
        <f t="shared" si="38"/>
        <v>0</v>
      </c>
      <c r="BS88" s="136" t="str">
        <f t="shared" si="29"/>
        <v/>
      </c>
      <c r="BT88" s="203">
        <f t="shared" si="39"/>
        <v>0</v>
      </c>
      <c r="BU88" s="207"/>
    </row>
    <row r="89" spans="1:73" x14ac:dyDescent="0.25">
      <c r="A89" s="209">
        <v>69</v>
      </c>
      <c r="B89" s="333" t="s">
        <v>193</v>
      </c>
      <c r="C89" s="134"/>
      <c r="D89" s="132"/>
      <c r="E89" s="132"/>
      <c r="F89" s="132" t="str">
        <f t="shared" si="22"/>
        <v>/</v>
      </c>
      <c r="G89" s="203">
        <v>1.26</v>
      </c>
      <c r="H89" s="132"/>
      <c r="I89" s="132"/>
      <c r="J89" s="132"/>
      <c r="K89" s="132"/>
      <c r="L89" s="133"/>
      <c r="M89" s="134"/>
      <c r="N89" s="132"/>
      <c r="O89" s="132"/>
      <c r="P89" s="132"/>
      <c r="Q89" s="132"/>
      <c r="R89" s="144"/>
      <c r="S89" s="145"/>
      <c r="T89" s="204"/>
      <c r="U89" s="136" t="str">
        <f t="shared" si="23"/>
        <v/>
      </c>
      <c r="V89" s="204"/>
      <c r="W89" s="155"/>
      <c r="X89" s="153"/>
      <c r="Y89" s="204">
        <f t="shared" si="33"/>
        <v>0</v>
      </c>
      <c r="Z89" s="136" t="str">
        <f t="shared" si="30"/>
        <v>/</v>
      </c>
      <c r="AA89" s="203">
        <f t="shared" si="24"/>
        <v>1.26</v>
      </c>
      <c r="AB89" s="154"/>
      <c r="AC89" s="136" t="str">
        <f t="shared" si="25"/>
        <v>/</v>
      </c>
      <c r="AD89" s="204">
        <v>1.26</v>
      </c>
      <c r="AE89" s="224"/>
      <c r="AF89" s="222"/>
      <c r="AG89" s="223"/>
      <c r="AH89" s="146"/>
      <c r="AI89" s="136"/>
      <c r="AJ89" s="242"/>
      <c r="AK89" s="224"/>
      <c r="AL89" s="222"/>
      <c r="AM89" s="223"/>
      <c r="AN89" s="243">
        <f t="shared" si="34"/>
        <v>0</v>
      </c>
      <c r="AO89" s="383" t="str">
        <f t="shared" si="26"/>
        <v>/</v>
      </c>
      <c r="AP89" s="204">
        <f t="shared" si="35"/>
        <v>1.26</v>
      </c>
      <c r="AQ89" s="139"/>
      <c r="AR89" s="222" t="str">
        <f t="shared" si="27"/>
        <v>/</v>
      </c>
      <c r="AS89" s="204">
        <v>1.26</v>
      </c>
      <c r="AT89" s="139"/>
      <c r="AU89" s="222"/>
      <c r="AV89" s="223"/>
      <c r="AW89" s="149"/>
      <c r="AX89" s="150"/>
      <c r="AY89" s="208"/>
      <c r="AZ89" s="204"/>
      <c r="BA89" s="136" t="str">
        <f t="shared" si="31"/>
        <v/>
      </c>
      <c r="BB89" s="203"/>
      <c r="BC89" s="204">
        <f t="shared" si="36"/>
        <v>0</v>
      </c>
      <c r="BD89" s="136" t="str">
        <f t="shared" si="32"/>
        <v>/</v>
      </c>
      <c r="BE89" s="203">
        <f t="shared" si="37"/>
        <v>1.26</v>
      </c>
      <c r="BF89" s="154"/>
      <c r="BG89" s="150" t="str">
        <f t="shared" si="28"/>
        <v>/</v>
      </c>
      <c r="BH89" s="203">
        <v>1.26</v>
      </c>
      <c r="BI89" s="139"/>
      <c r="BJ89" s="147"/>
      <c r="BK89" s="223"/>
      <c r="BL89" s="139"/>
      <c r="BM89" s="147"/>
      <c r="BN89" s="223"/>
      <c r="BO89" s="139"/>
      <c r="BP89" s="136"/>
      <c r="BQ89" s="203"/>
      <c r="BR89" s="381">
        <f t="shared" si="38"/>
        <v>0</v>
      </c>
      <c r="BS89" s="136" t="str">
        <f t="shared" si="29"/>
        <v>/</v>
      </c>
      <c r="BT89" s="203">
        <f t="shared" si="39"/>
        <v>1.26</v>
      </c>
      <c r="BU89" s="207"/>
    </row>
    <row r="90" spans="1:73" ht="31.5" x14ac:dyDescent="0.25">
      <c r="A90" s="209">
        <v>70</v>
      </c>
      <c r="B90" s="379" t="s">
        <v>194</v>
      </c>
      <c r="C90" s="134"/>
      <c r="D90" s="132"/>
      <c r="E90" s="132"/>
      <c r="F90" s="132" t="str">
        <f t="shared" si="22"/>
        <v>/</v>
      </c>
      <c r="G90" s="203">
        <v>0.4</v>
      </c>
      <c r="H90" s="132"/>
      <c r="I90" s="132"/>
      <c r="J90" s="132"/>
      <c r="K90" s="132"/>
      <c r="L90" s="133"/>
      <c r="M90" s="134"/>
      <c r="N90" s="132"/>
      <c r="O90" s="132"/>
      <c r="P90" s="132"/>
      <c r="Q90" s="132"/>
      <c r="R90" s="144"/>
      <c r="S90" s="145"/>
      <c r="T90" s="204"/>
      <c r="U90" s="136" t="str">
        <f t="shared" si="23"/>
        <v/>
      </c>
      <c r="V90" s="204"/>
      <c r="W90" s="155"/>
      <c r="X90" s="153"/>
      <c r="Y90" s="204">
        <f t="shared" si="33"/>
        <v>0</v>
      </c>
      <c r="Z90" s="136" t="str">
        <f t="shared" si="30"/>
        <v>/</v>
      </c>
      <c r="AA90" s="203">
        <f t="shared" si="24"/>
        <v>0.4</v>
      </c>
      <c r="AB90" s="154"/>
      <c r="AC90" s="136" t="str">
        <f t="shared" si="25"/>
        <v>/</v>
      </c>
      <c r="AD90" s="204">
        <v>0.4</v>
      </c>
      <c r="AE90" s="224"/>
      <c r="AF90" s="222"/>
      <c r="AG90" s="223"/>
      <c r="AH90" s="146"/>
      <c r="AI90" s="136"/>
      <c r="AJ90" s="242"/>
      <c r="AK90" s="224"/>
      <c r="AL90" s="222"/>
      <c r="AM90" s="223"/>
      <c r="AN90" s="243">
        <f t="shared" si="34"/>
        <v>0</v>
      </c>
      <c r="AO90" s="384" t="str">
        <f t="shared" si="26"/>
        <v>/</v>
      </c>
      <c r="AP90" s="204">
        <f t="shared" si="35"/>
        <v>0.4</v>
      </c>
      <c r="AQ90" s="139"/>
      <c r="AR90" s="384" t="str">
        <f t="shared" si="27"/>
        <v>/</v>
      </c>
      <c r="AS90" s="204">
        <v>0.4</v>
      </c>
      <c r="AT90" s="139"/>
      <c r="AU90" s="222"/>
      <c r="AV90" s="223"/>
      <c r="AW90" s="149"/>
      <c r="AX90" s="150"/>
      <c r="AY90" s="208"/>
      <c r="AZ90" s="204"/>
      <c r="BA90" s="136" t="str">
        <f t="shared" si="31"/>
        <v/>
      </c>
      <c r="BB90" s="203"/>
      <c r="BC90" s="204">
        <f t="shared" si="36"/>
        <v>0</v>
      </c>
      <c r="BD90" s="136" t="str">
        <f t="shared" si="32"/>
        <v>/</v>
      </c>
      <c r="BE90" s="203">
        <f t="shared" si="37"/>
        <v>0.4</v>
      </c>
      <c r="BF90" s="154"/>
      <c r="BG90" s="385" t="str">
        <f t="shared" si="28"/>
        <v>/</v>
      </c>
      <c r="BH90" s="203">
        <v>0.4</v>
      </c>
      <c r="BI90" s="139"/>
      <c r="BJ90" s="147"/>
      <c r="BK90" s="223"/>
      <c r="BL90" s="139"/>
      <c r="BM90" s="147"/>
      <c r="BN90" s="223"/>
      <c r="BO90" s="139"/>
      <c r="BP90" s="136"/>
      <c r="BQ90" s="203"/>
      <c r="BR90" s="381">
        <f t="shared" si="38"/>
        <v>0</v>
      </c>
      <c r="BS90" s="136" t="str">
        <f t="shared" si="29"/>
        <v>/</v>
      </c>
      <c r="BT90" s="203">
        <f t="shared" si="39"/>
        <v>0.4</v>
      </c>
      <c r="BU90" s="207"/>
    </row>
    <row r="91" spans="1:73" x14ac:dyDescent="0.25">
      <c r="A91" s="209">
        <v>71</v>
      </c>
      <c r="B91" s="380" t="s">
        <v>195</v>
      </c>
      <c r="C91" s="134"/>
      <c r="D91" s="132"/>
      <c r="E91" s="132"/>
      <c r="F91" s="132"/>
      <c r="G91" s="133"/>
      <c r="H91" s="132"/>
      <c r="I91" s="132"/>
      <c r="J91" s="132"/>
      <c r="K91" s="132"/>
      <c r="L91" s="133"/>
      <c r="M91" s="134"/>
      <c r="N91" s="132"/>
      <c r="O91" s="132"/>
      <c r="P91" s="132"/>
      <c r="Q91" s="132"/>
      <c r="R91" s="144"/>
      <c r="S91" s="145"/>
      <c r="T91" s="204"/>
      <c r="U91" s="136" t="str">
        <f t="shared" ref="U91:U132" si="40">IF(AND(T91=0,V91=0),"","/")</f>
        <v>/</v>
      </c>
      <c r="V91" s="204">
        <v>2</v>
      </c>
      <c r="W91" s="155"/>
      <c r="X91" s="153"/>
      <c r="Y91" s="204">
        <f t="shared" si="33"/>
        <v>0</v>
      </c>
      <c r="Z91" s="136" t="str">
        <f t="shared" si="30"/>
        <v>/</v>
      </c>
      <c r="AA91" s="203">
        <f t="shared" ref="AA91:AA133" si="41">G91+L91+Q91+V91</f>
        <v>2</v>
      </c>
      <c r="AB91" s="154"/>
      <c r="AC91" s="136"/>
      <c r="AD91" s="204"/>
      <c r="AE91" s="224"/>
      <c r="AF91" s="222"/>
      <c r="AG91" s="223"/>
      <c r="AH91" s="146"/>
      <c r="AI91" s="136"/>
      <c r="AJ91" s="242"/>
      <c r="AK91" s="224"/>
      <c r="AL91" s="222"/>
      <c r="AM91" s="223"/>
      <c r="AN91" s="243">
        <f t="shared" si="34"/>
        <v>0</v>
      </c>
      <c r="AO91" s="222"/>
      <c r="AP91" s="204">
        <f t="shared" si="35"/>
        <v>0</v>
      </c>
      <c r="AQ91" s="139"/>
      <c r="AR91" s="222"/>
      <c r="AS91" s="223"/>
      <c r="AT91" s="139"/>
      <c r="AU91" s="222"/>
      <c r="AV91" s="223"/>
      <c r="AW91" s="149"/>
      <c r="AX91" s="150"/>
      <c r="AY91" s="208"/>
      <c r="AZ91" s="204"/>
      <c r="BA91" s="136" t="str">
        <f t="shared" si="31"/>
        <v>/</v>
      </c>
      <c r="BB91" s="203">
        <v>2</v>
      </c>
      <c r="BC91" s="204">
        <f t="shared" si="36"/>
        <v>0</v>
      </c>
      <c r="BD91" s="136" t="str">
        <f t="shared" si="32"/>
        <v>/</v>
      </c>
      <c r="BE91" s="203">
        <f t="shared" si="37"/>
        <v>2</v>
      </c>
      <c r="BF91" s="154"/>
      <c r="BG91" s="150"/>
      <c r="BH91" s="150"/>
      <c r="BI91" s="139"/>
      <c r="BJ91" s="147"/>
      <c r="BK91" s="223"/>
      <c r="BL91" s="139"/>
      <c r="BM91" s="147"/>
      <c r="BN91" s="223"/>
      <c r="BO91" s="139"/>
      <c r="BP91" s="136"/>
      <c r="BQ91" s="203"/>
      <c r="BR91" s="381">
        <f t="shared" si="38"/>
        <v>0</v>
      </c>
      <c r="BS91" s="136"/>
      <c r="BT91" s="203">
        <f t="shared" si="39"/>
        <v>0</v>
      </c>
      <c r="BU91" s="207"/>
    </row>
    <row r="92" spans="1:73" ht="47.25" x14ac:dyDescent="0.25">
      <c r="A92" s="209">
        <v>72</v>
      </c>
      <c r="B92" s="380" t="s">
        <v>196</v>
      </c>
      <c r="C92" s="134"/>
      <c r="D92" s="132"/>
      <c r="E92" s="132"/>
      <c r="F92" s="132"/>
      <c r="G92" s="133"/>
      <c r="H92" s="132"/>
      <c r="I92" s="132"/>
      <c r="J92" s="132"/>
      <c r="K92" s="132"/>
      <c r="L92" s="133"/>
      <c r="M92" s="134"/>
      <c r="N92" s="132"/>
      <c r="O92" s="132"/>
      <c r="P92" s="132"/>
      <c r="Q92" s="132"/>
      <c r="R92" s="144"/>
      <c r="S92" s="145"/>
      <c r="T92" s="204">
        <v>0.1</v>
      </c>
      <c r="U92" s="136" t="str">
        <f t="shared" si="40"/>
        <v>/</v>
      </c>
      <c r="V92" s="204"/>
      <c r="W92" s="155"/>
      <c r="X92" s="153"/>
      <c r="Y92" s="204">
        <f t="shared" si="33"/>
        <v>0.1</v>
      </c>
      <c r="Z92" s="136" t="str">
        <f t="shared" si="30"/>
        <v>/</v>
      </c>
      <c r="AA92" s="203">
        <f t="shared" si="41"/>
        <v>0</v>
      </c>
      <c r="AB92" s="154"/>
      <c r="AC92" s="136"/>
      <c r="AD92" s="167"/>
      <c r="AE92" s="224"/>
      <c r="AF92" s="222"/>
      <c r="AG92" s="223"/>
      <c r="AH92" s="146"/>
      <c r="AI92" s="136"/>
      <c r="AJ92" s="242"/>
      <c r="AK92" s="224"/>
      <c r="AL92" s="222"/>
      <c r="AM92" s="223"/>
      <c r="AN92" s="243">
        <f t="shared" si="34"/>
        <v>0</v>
      </c>
      <c r="AO92" s="222"/>
      <c r="AP92" s="167">
        <f t="shared" si="35"/>
        <v>0</v>
      </c>
      <c r="AQ92" s="139"/>
      <c r="AR92" s="222"/>
      <c r="AS92" s="223"/>
      <c r="AT92" s="139"/>
      <c r="AU92" s="222"/>
      <c r="AV92" s="223"/>
      <c r="AW92" s="139"/>
      <c r="AX92" s="222"/>
      <c r="AY92" s="223"/>
      <c r="AZ92" s="204">
        <v>0.1</v>
      </c>
      <c r="BA92" s="136" t="str">
        <f t="shared" si="31"/>
        <v>/</v>
      </c>
      <c r="BB92" s="203"/>
      <c r="BC92" s="204">
        <f t="shared" si="36"/>
        <v>0.1</v>
      </c>
      <c r="BD92" s="136" t="str">
        <f t="shared" si="32"/>
        <v>/</v>
      </c>
      <c r="BE92" s="203">
        <f t="shared" si="37"/>
        <v>0</v>
      </c>
      <c r="BF92" s="154"/>
      <c r="BG92" s="150"/>
      <c r="BH92" s="150"/>
      <c r="BI92" s="139"/>
      <c r="BJ92" s="147"/>
      <c r="BK92" s="223"/>
      <c r="BL92" s="139"/>
      <c r="BM92" s="147"/>
      <c r="BN92" s="223"/>
      <c r="BO92" s="139"/>
      <c r="BP92" s="136"/>
      <c r="BQ92" s="203"/>
      <c r="BR92" s="381">
        <f t="shared" si="38"/>
        <v>0</v>
      </c>
      <c r="BS92" s="136"/>
      <c r="BT92" s="203">
        <f t="shared" si="39"/>
        <v>0</v>
      </c>
      <c r="BU92" s="207"/>
    </row>
    <row r="93" spans="1:73" ht="31.5" x14ac:dyDescent="0.25">
      <c r="A93" s="209">
        <v>73</v>
      </c>
      <c r="B93" s="380" t="s">
        <v>197</v>
      </c>
      <c r="C93" s="134"/>
      <c r="D93" s="132"/>
      <c r="E93" s="132"/>
      <c r="F93" s="132"/>
      <c r="G93" s="133"/>
      <c r="H93" s="132"/>
      <c r="I93" s="132"/>
      <c r="J93" s="132"/>
      <c r="K93" s="132"/>
      <c r="L93" s="133"/>
      <c r="M93" s="134"/>
      <c r="N93" s="132"/>
      <c r="O93" s="132"/>
      <c r="P93" s="132"/>
      <c r="Q93" s="132"/>
      <c r="R93" s="144"/>
      <c r="S93" s="145"/>
      <c r="T93" s="204">
        <v>0.23</v>
      </c>
      <c r="U93" s="136" t="str">
        <f t="shared" si="40"/>
        <v>/</v>
      </c>
      <c r="V93" s="204"/>
      <c r="W93" s="155"/>
      <c r="X93" s="153"/>
      <c r="Y93" s="204">
        <f t="shared" si="33"/>
        <v>0.23</v>
      </c>
      <c r="Z93" s="136" t="str">
        <f t="shared" si="30"/>
        <v>/</v>
      </c>
      <c r="AA93" s="203">
        <f t="shared" si="41"/>
        <v>0</v>
      </c>
      <c r="AB93" s="154"/>
      <c r="AC93" s="136"/>
      <c r="AD93" s="167"/>
      <c r="AE93" s="224"/>
      <c r="AF93" s="222"/>
      <c r="AG93" s="223"/>
      <c r="AH93" s="146"/>
      <c r="AI93" s="136"/>
      <c r="AJ93" s="242"/>
      <c r="AK93" s="224"/>
      <c r="AL93" s="222"/>
      <c r="AM93" s="223"/>
      <c r="AN93" s="243">
        <f t="shared" si="34"/>
        <v>0</v>
      </c>
      <c r="AO93" s="222"/>
      <c r="AP93" s="167">
        <f t="shared" si="35"/>
        <v>0</v>
      </c>
      <c r="AQ93" s="139"/>
      <c r="AR93" s="222"/>
      <c r="AS93" s="223"/>
      <c r="AT93" s="139"/>
      <c r="AU93" s="222"/>
      <c r="AV93" s="223"/>
      <c r="AW93" s="139"/>
      <c r="AX93" s="222"/>
      <c r="AY93" s="223"/>
      <c r="AZ93" s="204">
        <v>0.23</v>
      </c>
      <c r="BA93" s="136" t="str">
        <f t="shared" si="31"/>
        <v>/</v>
      </c>
      <c r="BB93" s="203"/>
      <c r="BC93" s="204">
        <f t="shared" si="36"/>
        <v>0.23</v>
      </c>
      <c r="BD93" s="136" t="str">
        <f t="shared" si="32"/>
        <v>/</v>
      </c>
      <c r="BE93" s="203">
        <f t="shared" si="37"/>
        <v>0</v>
      </c>
      <c r="BF93" s="154"/>
      <c r="BG93" s="150"/>
      <c r="BH93" s="150"/>
      <c r="BI93" s="139"/>
      <c r="BJ93" s="147"/>
      <c r="BK93" s="223"/>
      <c r="BL93" s="139"/>
      <c r="BM93" s="147"/>
      <c r="BN93" s="223"/>
      <c r="BO93" s="139"/>
      <c r="BP93" s="136"/>
      <c r="BQ93" s="203"/>
      <c r="BR93" s="381">
        <f t="shared" si="38"/>
        <v>0</v>
      </c>
      <c r="BS93" s="136"/>
      <c r="BT93" s="203">
        <f t="shared" si="39"/>
        <v>0</v>
      </c>
      <c r="BU93" s="207"/>
    </row>
    <row r="94" spans="1:73" ht="47.25" x14ac:dyDescent="0.25">
      <c r="A94" s="209">
        <v>74</v>
      </c>
      <c r="B94" s="380" t="s">
        <v>198</v>
      </c>
      <c r="C94" s="134"/>
      <c r="D94" s="132"/>
      <c r="E94" s="132"/>
      <c r="F94" s="132"/>
      <c r="G94" s="133"/>
      <c r="H94" s="132"/>
      <c r="I94" s="132"/>
      <c r="J94" s="132"/>
      <c r="K94" s="132"/>
      <c r="L94" s="133"/>
      <c r="M94" s="134"/>
      <c r="N94" s="132"/>
      <c r="O94" s="132"/>
      <c r="P94" s="132"/>
      <c r="Q94" s="132"/>
      <c r="R94" s="144"/>
      <c r="S94" s="145"/>
      <c r="T94" s="204">
        <v>0.3</v>
      </c>
      <c r="U94" s="136" t="str">
        <f t="shared" si="40"/>
        <v>/</v>
      </c>
      <c r="V94" s="204"/>
      <c r="W94" s="155"/>
      <c r="X94" s="153"/>
      <c r="Y94" s="204">
        <f t="shared" si="33"/>
        <v>0.3</v>
      </c>
      <c r="Z94" s="136" t="str">
        <f t="shared" si="30"/>
        <v>/</v>
      </c>
      <c r="AA94" s="203">
        <f t="shared" si="41"/>
        <v>0</v>
      </c>
      <c r="AB94" s="154"/>
      <c r="AC94" s="136"/>
      <c r="AD94" s="167"/>
      <c r="AE94" s="224"/>
      <c r="AF94" s="222"/>
      <c r="AG94" s="223"/>
      <c r="AH94" s="146"/>
      <c r="AI94" s="136"/>
      <c r="AJ94" s="242"/>
      <c r="AK94" s="224"/>
      <c r="AL94" s="222"/>
      <c r="AM94" s="223"/>
      <c r="AN94" s="243">
        <f t="shared" si="34"/>
        <v>0</v>
      </c>
      <c r="AO94" s="222"/>
      <c r="AP94" s="167">
        <f t="shared" si="35"/>
        <v>0</v>
      </c>
      <c r="AQ94" s="139"/>
      <c r="AR94" s="222"/>
      <c r="AS94" s="223"/>
      <c r="AT94" s="139"/>
      <c r="AU94" s="222"/>
      <c r="AV94" s="223"/>
      <c r="AW94" s="139"/>
      <c r="AX94" s="222"/>
      <c r="AY94" s="223"/>
      <c r="AZ94" s="204">
        <v>0.3</v>
      </c>
      <c r="BA94" s="136" t="str">
        <f t="shared" si="31"/>
        <v>/</v>
      </c>
      <c r="BB94" s="203"/>
      <c r="BC94" s="204">
        <f t="shared" si="36"/>
        <v>0.3</v>
      </c>
      <c r="BD94" s="136" t="str">
        <f t="shared" si="32"/>
        <v>/</v>
      </c>
      <c r="BE94" s="203">
        <f t="shared" si="37"/>
        <v>0</v>
      </c>
      <c r="BF94" s="154"/>
      <c r="BG94" s="150"/>
      <c r="BH94" s="150"/>
      <c r="BI94" s="139"/>
      <c r="BJ94" s="147"/>
      <c r="BK94" s="223"/>
      <c r="BL94" s="139"/>
      <c r="BM94" s="147"/>
      <c r="BN94" s="223"/>
      <c r="BO94" s="139"/>
      <c r="BP94" s="136"/>
      <c r="BQ94" s="203"/>
      <c r="BR94" s="381">
        <f t="shared" si="38"/>
        <v>0</v>
      </c>
      <c r="BS94" s="136"/>
      <c r="BT94" s="203">
        <f t="shared" si="39"/>
        <v>0</v>
      </c>
      <c r="BU94" s="207"/>
    </row>
    <row r="95" spans="1:73" ht="31.5" x14ac:dyDescent="0.25">
      <c r="A95" s="209">
        <v>75</v>
      </c>
      <c r="B95" s="380" t="s">
        <v>199</v>
      </c>
      <c r="C95" s="134"/>
      <c r="D95" s="132"/>
      <c r="E95" s="132"/>
      <c r="F95" s="132"/>
      <c r="G95" s="133"/>
      <c r="H95" s="132"/>
      <c r="I95" s="132"/>
      <c r="J95" s="132"/>
      <c r="K95" s="132"/>
      <c r="L95" s="133"/>
      <c r="M95" s="134"/>
      <c r="N95" s="132"/>
      <c r="O95" s="132"/>
      <c r="P95" s="132"/>
      <c r="Q95" s="132"/>
      <c r="R95" s="144"/>
      <c r="S95" s="145"/>
      <c r="T95" s="204">
        <v>2.5</v>
      </c>
      <c r="U95" s="136" t="str">
        <f t="shared" si="40"/>
        <v>/</v>
      </c>
      <c r="V95" s="204">
        <v>2</v>
      </c>
      <c r="W95" s="155"/>
      <c r="X95" s="153"/>
      <c r="Y95" s="204">
        <f t="shared" si="33"/>
        <v>2.5</v>
      </c>
      <c r="Z95" s="136" t="str">
        <f t="shared" si="30"/>
        <v>/</v>
      </c>
      <c r="AA95" s="203">
        <f t="shared" si="41"/>
        <v>2</v>
      </c>
      <c r="AB95" s="154"/>
      <c r="AC95" s="136"/>
      <c r="AD95" s="167"/>
      <c r="AE95" s="224"/>
      <c r="AF95" s="222"/>
      <c r="AG95" s="223"/>
      <c r="AH95" s="146"/>
      <c r="AI95" s="136"/>
      <c r="AJ95" s="242"/>
      <c r="AK95" s="224"/>
      <c r="AL95" s="222"/>
      <c r="AM95" s="223"/>
      <c r="AN95" s="243">
        <f t="shared" si="34"/>
        <v>0</v>
      </c>
      <c r="AO95" s="222"/>
      <c r="AP95" s="167">
        <f t="shared" si="35"/>
        <v>0</v>
      </c>
      <c r="AQ95" s="139"/>
      <c r="AR95" s="222"/>
      <c r="AS95" s="223"/>
      <c r="AT95" s="139"/>
      <c r="AU95" s="222"/>
      <c r="AV95" s="223"/>
      <c r="AW95" s="139"/>
      <c r="AX95" s="222"/>
      <c r="AY95" s="223"/>
      <c r="AZ95" s="204">
        <v>2.5</v>
      </c>
      <c r="BA95" s="136" t="str">
        <f t="shared" si="31"/>
        <v>/</v>
      </c>
      <c r="BB95" s="203">
        <v>2</v>
      </c>
      <c r="BC95" s="204">
        <f t="shared" si="36"/>
        <v>2.5</v>
      </c>
      <c r="BD95" s="136" t="str">
        <f t="shared" si="32"/>
        <v>/</v>
      </c>
      <c r="BE95" s="203">
        <f t="shared" si="37"/>
        <v>2</v>
      </c>
      <c r="BF95" s="154"/>
      <c r="BG95" s="150"/>
      <c r="BH95" s="150"/>
      <c r="BI95" s="139"/>
      <c r="BJ95" s="147"/>
      <c r="BK95" s="223"/>
      <c r="BL95" s="139"/>
      <c r="BM95" s="147"/>
      <c r="BN95" s="223"/>
      <c r="BO95" s="139"/>
      <c r="BP95" s="136"/>
      <c r="BQ95" s="203"/>
      <c r="BR95" s="381">
        <f t="shared" si="38"/>
        <v>0</v>
      </c>
      <c r="BS95" s="136"/>
      <c r="BT95" s="203">
        <f t="shared" si="39"/>
        <v>0</v>
      </c>
      <c r="BU95" s="207"/>
    </row>
    <row r="96" spans="1:73" ht="31.5" x14ac:dyDescent="0.25">
      <c r="A96" s="209">
        <v>76</v>
      </c>
      <c r="B96" s="380" t="s">
        <v>200</v>
      </c>
      <c r="C96" s="134"/>
      <c r="D96" s="132"/>
      <c r="E96" s="132"/>
      <c r="F96" s="132"/>
      <c r="G96" s="133"/>
      <c r="H96" s="132"/>
      <c r="I96" s="132"/>
      <c r="J96" s="132"/>
      <c r="K96" s="132"/>
      <c r="L96" s="133"/>
      <c r="M96" s="134"/>
      <c r="N96" s="132"/>
      <c r="O96" s="132"/>
      <c r="P96" s="132"/>
      <c r="Q96" s="132"/>
      <c r="R96" s="144"/>
      <c r="S96" s="145"/>
      <c r="T96" s="204"/>
      <c r="U96" s="136" t="str">
        <f t="shared" si="40"/>
        <v/>
      </c>
      <c r="V96" s="204"/>
      <c r="W96" s="155"/>
      <c r="X96" s="153"/>
      <c r="Y96" s="204">
        <f t="shared" si="33"/>
        <v>0</v>
      </c>
      <c r="Z96" s="136" t="str">
        <f t="shared" si="30"/>
        <v/>
      </c>
      <c r="AA96" s="203">
        <f t="shared" si="41"/>
        <v>0</v>
      </c>
      <c r="AB96" s="154"/>
      <c r="AC96" s="136"/>
      <c r="AD96" s="167"/>
      <c r="AE96" s="224"/>
      <c r="AF96" s="222"/>
      <c r="AG96" s="223"/>
      <c r="AH96" s="146"/>
      <c r="AI96" s="136"/>
      <c r="AJ96" s="242"/>
      <c r="AK96" s="224"/>
      <c r="AL96" s="222"/>
      <c r="AM96" s="223"/>
      <c r="AN96" s="243">
        <f t="shared" si="34"/>
        <v>0</v>
      </c>
      <c r="AO96" s="222"/>
      <c r="AP96" s="167">
        <f t="shared" si="35"/>
        <v>0</v>
      </c>
      <c r="AQ96" s="139"/>
      <c r="AR96" s="222"/>
      <c r="AS96" s="223"/>
      <c r="AT96" s="139"/>
      <c r="AU96" s="222"/>
      <c r="AV96" s="223"/>
      <c r="AW96" s="139"/>
      <c r="AX96" s="222"/>
      <c r="AY96" s="223"/>
      <c r="AZ96" s="204"/>
      <c r="BA96" s="136" t="str">
        <f t="shared" si="31"/>
        <v/>
      </c>
      <c r="BB96" s="203"/>
      <c r="BC96" s="204">
        <f t="shared" si="36"/>
        <v>0</v>
      </c>
      <c r="BD96" s="136" t="str">
        <f t="shared" si="32"/>
        <v/>
      </c>
      <c r="BE96" s="203">
        <f t="shared" si="37"/>
        <v>0</v>
      </c>
      <c r="BF96" s="154"/>
      <c r="BG96" s="150"/>
      <c r="BH96" s="150"/>
      <c r="BI96" s="139"/>
      <c r="BJ96" s="147"/>
      <c r="BK96" s="223"/>
      <c r="BL96" s="139"/>
      <c r="BM96" s="147"/>
      <c r="BN96" s="223"/>
      <c r="BO96" s="139"/>
      <c r="BP96" s="136"/>
      <c r="BQ96" s="203"/>
      <c r="BR96" s="381">
        <f t="shared" si="38"/>
        <v>0</v>
      </c>
      <c r="BS96" s="136"/>
      <c r="BT96" s="203">
        <f t="shared" si="39"/>
        <v>0</v>
      </c>
      <c r="BU96" s="207"/>
    </row>
    <row r="97" spans="1:73" x14ac:dyDescent="0.25">
      <c r="A97" s="209">
        <v>77</v>
      </c>
      <c r="B97" s="380" t="s">
        <v>201</v>
      </c>
      <c r="C97" s="134"/>
      <c r="D97" s="132"/>
      <c r="E97" s="132"/>
      <c r="F97" s="132"/>
      <c r="G97" s="133"/>
      <c r="H97" s="132"/>
      <c r="I97" s="132"/>
      <c r="J97" s="132"/>
      <c r="K97" s="132"/>
      <c r="L97" s="133"/>
      <c r="M97" s="134"/>
      <c r="N97" s="132"/>
      <c r="O97" s="132"/>
      <c r="P97" s="132"/>
      <c r="Q97" s="132"/>
      <c r="R97" s="144"/>
      <c r="S97" s="145"/>
      <c r="T97" s="204"/>
      <c r="U97" s="136" t="str">
        <f t="shared" si="40"/>
        <v/>
      </c>
      <c r="V97" s="204"/>
      <c r="W97" s="155"/>
      <c r="X97" s="153"/>
      <c r="Y97" s="204">
        <f t="shared" si="33"/>
        <v>0</v>
      </c>
      <c r="Z97" s="136" t="str">
        <f t="shared" si="30"/>
        <v/>
      </c>
      <c r="AA97" s="203">
        <f t="shared" si="41"/>
        <v>0</v>
      </c>
      <c r="AB97" s="154"/>
      <c r="AC97" s="136"/>
      <c r="AD97" s="167"/>
      <c r="AE97" s="224"/>
      <c r="AF97" s="222"/>
      <c r="AG97" s="223"/>
      <c r="AH97" s="146"/>
      <c r="AI97" s="136"/>
      <c r="AJ97" s="242"/>
      <c r="AK97" s="224"/>
      <c r="AL97" s="222"/>
      <c r="AM97" s="223"/>
      <c r="AN97" s="243">
        <f t="shared" si="34"/>
        <v>0</v>
      </c>
      <c r="AO97" s="222"/>
      <c r="AP97" s="167">
        <f t="shared" si="35"/>
        <v>0</v>
      </c>
      <c r="AQ97" s="139"/>
      <c r="AR97" s="222"/>
      <c r="AS97" s="223"/>
      <c r="AT97" s="139"/>
      <c r="AU97" s="222"/>
      <c r="AV97" s="223"/>
      <c r="AW97" s="139"/>
      <c r="AX97" s="222"/>
      <c r="AY97" s="223"/>
      <c r="AZ97" s="204"/>
      <c r="BA97" s="136" t="str">
        <f t="shared" si="31"/>
        <v/>
      </c>
      <c r="BB97" s="203"/>
      <c r="BC97" s="204">
        <f t="shared" si="36"/>
        <v>0</v>
      </c>
      <c r="BD97" s="136" t="str">
        <f t="shared" si="32"/>
        <v/>
      </c>
      <c r="BE97" s="203">
        <f t="shared" si="37"/>
        <v>0</v>
      </c>
      <c r="BF97" s="154"/>
      <c r="BG97" s="150"/>
      <c r="BH97" s="150"/>
      <c r="BI97" s="139"/>
      <c r="BJ97" s="147"/>
      <c r="BK97" s="223"/>
      <c r="BL97" s="139"/>
      <c r="BM97" s="147"/>
      <c r="BN97" s="223"/>
      <c r="BO97" s="139"/>
      <c r="BP97" s="136"/>
      <c r="BQ97" s="203"/>
      <c r="BR97" s="381">
        <f t="shared" si="38"/>
        <v>0</v>
      </c>
      <c r="BS97" s="136"/>
      <c r="BT97" s="203">
        <f t="shared" si="39"/>
        <v>0</v>
      </c>
      <c r="BU97" s="207"/>
    </row>
    <row r="98" spans="1:73" x14ac:dyDescent="0.25">
      <c r="A98" s="209">
        <v>78</v>
      </c>
      <c r="B98" s="200" t="s">
        <v>91</v>
      </c>
      <c r="C98" s="134"/>
      <c r="D98" s="132"/>
      <c r="E98" s="132"/>
      <c r="F98" s="132"/>
      <c r="G98" s="133"/>
      <c r="H98" s="132"/>
      <c r="I98" s="132"/>
      <c r="J98" s="132"/>
      <c r="K98" s="132"/>
      <c r="L98" s="133"/>
      <c r="M98" s="134"/>
      <c r="N98" s="132"/>
      <c r="O98" s="132"/>
      <c r="P98" s="132"/>
      <c r="Q98" s="132"/>
      <c r="R98" s="144"/>
      <c r="S98" s="145"/>
      <c r="T98" s="204"/>
      <c r="U98" s="136" t="str">
        <f t="shared" si="40"/>
        <v/>
      </c>
      <c r="V98" s="204"/>
      <c r="W98" s="155"/>
      <c r="X98" s="153"/>
      <c r="Y98" s="204">
        <f t="shared" si="33"/>
        <v>0</v>
      </c>
      <c r="Z98" s="136" t="str">
        <f t="shared" si="30"/>
        <v/>
      </c>
      <c r="AA98" s="203">
        <f t="shared" si="41"/>
        <v>0</v>
      </c>
      <c r="AB98" s="154"/>
      <c r="AC98" s="136"/>
      <c r="AD98" s="167"/>
      <c r="AE98" s="224"/>
      <c r="AF98" s="222"/>
      <c r="AG98" s="223"/>
      <c r="AH98" s="146"/>
      <c r="AI98" s="136"/>
      <c r="AJ98" s="242"/>
      <c r="AK98" s="224"/>
      <c r="AL98" s="222"/>
      <c r="AM98" s="223"/>
      <c r="AN98" s="243">
        <f t="shared" si="34"/>
        <v>0</v>
      </c>
      <c r="AO98" s="222"/>
      <c r="AP98" s="167">
        <f t="shared" si="35"/>
        <v>0</v>
      </c>
      <c r="AQ98" s="139"/>
      <c r="AR98" s="222"/>
      <c r="AS98" s="223"/>
      <c r="AT98" s="139"/>
      <c r="AU98" s="222"/>
      <c r="AV98" s="223"/>
      <c r="AW98" s="139"/>
      <c r="AX98" s="222"/>
      <c r="AY98" s="223"/>
      <c r="AZ98" s="204"/>
      <c r="BA98" s="136" t="str">
        <f t="shared" si="31"/>
        <v/>
      </c>
      <c r="BB98" s="203"/>
      <c r="BC98" s="204">
        <f t="shared" si="36"/>
        <v>0</v>
      </c>
      <c r="BD98" s="136" t="str">
        <f t="shared" si="32"/>
        <v/>
      </c>
      <c r="BE98" s="203">
        <f t="shared" si="37"/>
        <v>0</v>
      </c>
      <c r="BF98" s="154"/>
      <c r="BG98" s="150"/>
      <c r="BH98" s="150"/>
      <c r="BI98" s="139"/>
      <c r="BJ98" s="147"/>
      <c r="BK98" s="223"/>
      <c r="BL98" s="139"/>
      <c r="BM98" s="147"/>
      <c r="BN98" s="223"/>
      <c r="BO98" s="139"/>
      <c r="BP98" s="136"/>
      <c r="BQ98" s="203"/>
      <c r="BR98" s="381">
        <f t="shared" si="38"/>
        <v>0</v>
      </c>
      <c r="BS98" s="136"/>
      <c r="BT98" s="203">
        <f t="shared" si="39"/>
        <v>0</v>
      </c>
      <c r="BU98" s="207"/>
    </row>
    <row r="99" spans="1:73" x14ac:dyDescent="0.25">
      <c r="A99" s="209">
        <v>79</v>
      </c>
      <c r="B99" s="201" t="s">
        <v>202</v>
      </c>
      <c r="C99" s="134"/>
      <c r="D99" s="132"/>
      <c r="E99" s="132"/>
      <c r="F99" s="132"/>
      <c r="G99" s="133"/>
      <c r="H99" s="132"/>
      <c r="I99" s="132"/>
      <c r="J99" s="132"/>
      <c r="K99" s="132"/>
      <c r="L99" s="133"/>
      <c r="M99" s="134"/>
      <c r="N99" s="132"/>
      <c r="O99" s="132"/>
      <c r="P99" s="132"/>
      <c r="Q99" s="132"/>
      <c r="R99" s="144"/>
      <c r="S99" s="145"/>
      <c r="T99" s="204">
        <v>5.0999999999999996</v>
      </c>
      <c r="U99" s="136" t="str">
        <f t="shared" si="40"/>
        <v>/</v>
      </c>
      <c r="V99" s="204"/>
      <c r="W99" s="155"/>
      <c r="X99" s="153"/>
      <c r="Y99" s="204">
        <f t="shared" si="33"/>
        <v>5.0999999999999996</v>
      </c>
      <c r="Z99" s="136" t="str">
        <f t="shared" si="30"/>
        <v>/</v>
      </c>
      <c r="AA99" s="203">
        <f t="shared" si="41"/>
        <v>0</v>
      </c>
      <c r="AB99" s="154"/>
      <c r="AC99" s="136"/>
      <c r="AD99" s="167"/>
      <c r="AE99" s="224"/>
      <c r="AF99" s="222"/>
      <c r="AG99" s="223"/>
      <c r="AH99" s="146"/>
      <c r="AI99" s="136"/>
      <c r="AJ99" s="242"/>
      <c r="AK99" s="224"/>
      <c r="AL99" s="222"/>
      <c r="AM99" s="223"/>
      <c r="AN99" s="243">
        <f t="shared" si="34"/>
        <v>0</v>
      </c>
      <c r="AO99" s="222"/>
      <c r="AP99" s="167">
        <f t="shared" si="35"/>
        <v>0</v>
      </c>
      <c r="AQ99" s="139"/>
      <c r="AR99" s="222"/>
      <c r="AS99" s="223"/>
      <c r="AT99" s="139"/>
      <c r="AU99" s="222"/>
      <c r="AV99" s="223"/>
      <c r="AW99" s="139"/>
      <c r="AX99" s="222"/>
      <c r="AY99" s="223"/>
      <c r="AZ99" s="204">
        <v>5.0999999999999996</v>
      </c>
      <c r="BA99" s="136" t="str">
        <f t="shared" si="31"/>
        <v>/</v>
      </c>
      <c r="BB99" s="203"/>
      <c r="BC99" s="204">
        <f t="shared" si="36"/>
        <v>5.0999999999999996</v>
      </c>
      <c r="BD99" s="136" t="str">
        <f t="shared" si="32"/>
        <v>/</v>
      </c>
      <c r="BE99" s="203">
        <f t="shared" si="37"/>
        <v>0</v>
      </c>
      <c r="BF99" s="154"/>
      <c r="BG99" s="150"/>
      <c r="BH99" s="150"/>
      <c r="BI99" s="139"/>
      <c r="BJ99" s="147"/>
      <c r="BK99" s="223"/>
      <c r="BL99" s="139"/>
      <c r="BM99" s="147"/>
      <c r="BN99" s="223"/>
      <c r="BO99" s="139"/>
      <c r="BP99" s="136"/>
      <c r="BQ99" s="203"/>
      <c r="BR99" s="381">
        <f t="shared" si="38"/>
        <v>0</v>
      </c>
      <c r="BS99" s="136"/>
      <c r="BT99" s="203">
        <f t="shared" si="39"/>
        <v>0</v>
      </c>
      <c r="BU99" s="207"/>
    </row>
    <row r="100" spans="1:73" ht="31.5" x14ac:dyDescent="0.25">
      <c r="A100" s="209">
        <v>80</v>
      </c>
      <c r="B100" s="201" t="s">
        <v>203</v>
      </c>
      <c r="C100" s="134"/>
      <c r="D100" s="132"/>
      <c r="E100" s="132"/>
      <c r="F100" s="132"/>
      <c r="G100" s="133"/>
      <c r="H100" s="132"/>
      <c r="I100" s="132"/>
      <c r="J100" s="132"/>
      <c r="K100" s="132"/>
      <c r="L100" s="133"/>
      <c r="M100" s="134"/>
      <c r="N100" s="132"/>
      <c r="O100" s="132"/>
      <c r="P100" s="132"/>
      <c r="Q100" s="132"/>
      <c r="R100" s="144"/>
      <c r="S100" s="145"/>
      <c r="T100" s="204">
        <v>9.31</v>
      </c>
      <c r="U100" s="136" t="str">
        <f t="shared" si="40"/>
        <v>/</v>
      </c>
      <c r="V100" s="204"/>
      <c r="W100" s="155"/>
      <c r="X100" s="153"/>
      <c r="Y100" s="204">
        <f t="shared" si="33"/>
        <v>9.31</v>
      </c>
      <c r="Z100" s="136" t="str">
        <f t="shared" si="30"/>
        <v>/</v>
      </c>
      <c r="AA100" s="203">
        <f t="shared" si="41"/>
        <v>0</v>
      </c>
      <c r="AB100" s="204"/>
      <c r="AC100" s="136"/>
      <c r="AD100" s="203"/>
      <c r="AE100" s="224"/>
      <c r="AF100" s="222"/>
      <c r="AG100" s="223"/>
      <c r="AH100" s="146"/>
      <c r="AI100" s="136"/>
      <c r="AJ100" s="242"/>
      <c r="AK100" s="224"/>
      <c r="AL100" s="222"/>
      <c r="AM100" s="223"/>
      <c r="AN100" s="243">
        <f t="shared" si="34"/>
        <v>0</v>
      </c>
      <c r="AO100" s="136"/>
      <c r="AP100" s="167">
        <f t="shared" si="35"/>
        <v>0</v>
      </c>
      <c r="AQ100" s="139"/>
      <c r="AR100" s="222"/>
      <c r="AS100" s="223"/>
      <c r="AT100" s="139"/>
      <c r="AU100" s="222"/>
      <c r="AV100" s="223"/>
      <c r="AW100" s="139"/>
      <c r="AX100" s="222"/>
      <c r="AY100" s="223"/>
      <c r="AZ100" s="204">
        <v>9.31</v>
      </c>
      <c r="BA100" s="136" t="str">
        <f t="shared" si="31"/>
        <v>/</v>
      </c>
      <c r="BB100" s="203"/>
      <c r="BC100" s="204">
        <f t="shared" si="36"/>
        <v>9.31</v>
      </c>
      <c r="BD100" s="136" t="str">
        <f t="shared" si="32"/>
        <v>/</v>
      </c>
      <c r="BE100" s="203">
        <f t="shared" si="37"/>
        <v>0</v>
      </c>
      <c r="BF100" s="204"/>
      <c r="BG100" s="136"/>
      <c r="BH100" s="203"/>
      <c r="BI100" s="139"/>
      <c r="BJ100" s="147"/>
      <c r="BK100" s="223"/>
      <c r="BL100" s="139"/>
      <c r="BM100" s="147"/>
      <c r="BN100" s="223"/>
      <c r="BO100" s="139"/>
      <c r="BP100" s="136"/>
      <c r="BQ100" s="203"/>
      <c r="BR100" s="381">
        <f t="shared" si="38"/>
        <v>0</v>
      </c>
      <c r="BS100" s="136"/>
      <c r="BT100" s="203">
        <f t="shared" si="39"/>
        <v>0</v>
      </c>
      <c r="BU100" s="207"/>
    </row>
    <row r="101" spans="1:73" ht="31.5" x14ac:dyDescent="0.25">
      <c r="A101" s="209">
        <v>81</v>
      </c>
      <c r="B101" s="201" t="s">
        <v>204</v>
      </c>
      <c r="C101" s="134"/>
      <c r="D101" s="132"/>
      <c r="E101" s="132"/>
      <c r="F101" s="132"/>
      <c r="G101" s="133"/>
      <c r="H101" s="132"/>
      <c r="I101" s="132"/>
      <c r="J101" s="132"/>
      <c r="K101" s="132"/>
      <c r="L101" s="133"/>
      <c r="M101" s="134"/>
      <c r="N101" s="132"/>
      <c r="O101" s="132"/>
      <c r="P101" s="132"/>
      <c r="Q101" s="132"/>
      <c r="R101" s="144"/>
      <c r="S101" s="145"/>
      <c r="T101" s="204">
        <v>3.1</v>
      </c>
      <c r="U101" s="136" t="str">
        <f t="shared" si="40"/>
        <v>/</v>
      </c>
      <c r="V101" s="204"/>
      <c r="W101" s="155"/>
      <c r="X101" s="153"/>
      <c r="Y101" s="204">
        <f t="shared" si="33"/>
        <v>3.1</v>
      </c>
      <c r="Z101" s="136" t="str">
        <f t="shared" si="30"/>
        <v>/</v>
      </c>
      <c r="AA101" s="203">
        <f t="shared" si="41"/>
        <v>0</v>
      </c>
      <c r="AB101" s="154"/>
      <c r="AC101" s="136"/>
      <c r="AD101" s="167"/>
      <c r="AE101" s="224"/>
      <c r="AF101" s="222"/>
      <c r="AG101" s="223"/>
      <c r="AH101" s="146"/>
      <c r="AI101" s="136"/>
      <c r="AJ101" s="242"/>
      <c r="AK101" s="224"/>
      <c r="AL101" s="222"/>
      <c r="AM101" s="223"/>
      <c r="AN101" s="243">
        <f t="shared" si="34"/>
        <v>0</v>
      </c>
      <c r="AO101" s="222"/>
      <c r="AP101" s="167">
        <f t="shared" si="35"/>
        <v>0</v>
      </c>
      <c r="AQ101" s="139"/>
      <c r="AR101" s="222"/>
      <c r="AS101" s="223"/>
      <c r="AT101" s="139"/>
      <c r="AU101" s="222"/>
      <c r="AV101" s="223"/>
      <c r="AW101" s="139"/>
      <c r="AX101" s="222"/>
      <c r="AY101" s="223"/>
      <c r="AZ101" s="204">
        <v>3.1</v>
      </c>
      <c r="BA101" s="136" t="str">
        <f t="shared" si="31"/>
        <v>/</v>
      </c>
      <c r="BB101" s="203"/>
      <c r="BC101" s="204">
        <f t="shared" si="36"/>
        <v>3.1</v>
      </c>
      <c r="BD101" s="136" t="str">
        <f t="shared" si="32"/>
        <v>/</v>
      </c>
      <c r="BE101" s="203">
        <f t="shared" si="37"/>
        <v>0</v>
      </c>
      <c r="BF101" s="154"/>
      <c r="BG101" s="150"/>
      <c r="BH101" s="150"/>
      <c r="BI101" s="139"/>
      <c r="BJ101" s="147"/>
      <c r="BK101" s="223"/>
      <c r="BL101" s="139"/>
      <c r="BM101" s="147"/>
      <c r="BN101" s="223"/>
      <c r="BO101" s="139"/>
      <c r="BP101" s="136"/>
      <c r="BQ101" s="203"/>
      <c r="BR101" s="381">
        <f t="shared" si="38"/>
        <v>0</v>
      </c>
      <c r="BS101" s="136"/>
      <c r="BT101" s="203">
        <f t="shared" si="39"/>
        <v>0</v>
      </c>
      <c r="BU101" s="207"/>
    </row>
    <row r="102" spans="1:73" ht="31.5" x14ac:dyDescent="0.25">
      <c r="A102" s="209">
        <v>82</v>
      </c>
      <c r="B102" s="201" t="s">
        <v>205</v>
      </c>
      <c r="C102" s="134"/>
      <c r="D102" s="132"/>
      <c r="E102" s="132"/>
      <c r="F102" s="132"/>
      <c r="G102" s="133"/>
      <c r="H102" s="132"/>
      <c r="I102" s="132"/>
      <c r="J102" s="132"/>
      <c r="K102" s="132"/>
      <c r="L102" s="133"/>
      <c r="M102" s="134"/>
      <c r="N102" s="132"/>
      <c r="O102" s="132"/>
      <c r="P102" s="132"/>
      <c r="Q102" s="132"/>
      <c r="R102" s="144"/>
      <c r="S102" s="145"/>
      <c r="T102" s="204">
        <v>3.82</v>
      </c>
      <c r="U102" s="136" t="str">
        <f t="shared" si="40"/>
        <v>/</v>
      </c>
      <c r="V102" s="204"/>
      <c r="W102" s="155"/>
      <c r="X102" s="153"/>
      <c r="Y102" s="204">
        <f t="shared" si="33"/>
        <v>3.82</v>
      </c>
      <c r="Z102" s="136" t="str">
        <f t="shared" si="30"/>
        <v>/</v>
      </c>
      <c r="AA102" s="203">
        <f t="shared" si="41"/>
        <v>0</v>
      </c>
      <c r="AB102" s="154"/>
      <c r="AC102" s="136"/>
      <c r="AD102" s="167"/>
      <c r="AE102" s="224"/>
      <c r="AF102" s="222"/>
      <c r="AG102" s="223"/>
      <c r="AH102" s="146"/>
      <c r="AI102" s="136"/>
      <c r="AJ102" s="242"/>
      <c r="AK102" s="224"/>
      <c r="AL102" s="222"/>
      <c r="AM102" s="223"/>
      <c r="AN102" s="243">
        <f t="shared" si="34"/>
        <v>0</v>
      </c>
      <c r="AO102" s="222"/>
      <c r="AP102" s="167">
        <f t="shared" si="35"/>
        <v>0</v>
      </c>
      <c r="AQ102" s="139"/>
      <c r="AR102" s="222"/>
      <c r="AS102" s="223"/>
      <c r="AT102" s="139"/>
      <c r="AU102" s="222"/>
      <c r="AV102" s="223"/>
      <c r="AW102" s="139"/>
      <c r="AX102" s="222"/>
      <c r="AY102" s="223"/>
      <c r="AZ102" s="204">
        <v>3.82</v>
      </c>
      <c r="BA102" s="136" t="str">
        <f t="shared" si="31"/>
        <v>/</v>
      </c>
      <c r="BB102" s="203"/>
      <c r="BC102" s="204">
        <f t="shared" si="36"/>
        <v>3.82</v>
      </c>
      <c r="BD102" s="136" t="str">
        <f t="shared" si="32"/>
        <v>/</v>
      </c>
      <c r="BE102" s="203">
        <f t="shared" si="37"/>
        <v>0</v>
      </c>
      <c r="BF102" s="154"/>
      <c r="BG102" s="150"/>
      <c r="BH102" s="150"/>
      <c r="BI102" s="139"/>
      <c r="BJ102" s="147"/>
      <c r="BK102" s="223"/>
      <c r="BL102" s="139"/>
      <c r="BM102" s="147"/>
      <c r="BN102" s="223"/>
      <c r="BO102" s="139"/>
      <c r="BP102" s="147"/>
      <c r="BQ102" s="203"/>
      <c r="BR102" s="381">
        <f t="shared" si="38"/>
        <v>0</v>
      </c>
      <c r="BS102" s="147"/>
      <c r="BT102" s="203">
        <f t="shared" si="39"/>
        <v>0</v>
      </c>
      <c r="BU102" s="207"/>
    </row>
    <row r="103" spans="1:73" ht="31.5" x14ac:dyDescent="0.25">
      <c r="A103" s="209">
        <v>83</v>
      </c>
      <c r="B103" s="201" t="s">
        <v>206</v>
      </c>
      <c r="C103" s="134"/>
      <c r="D103" s="132"/>
      <c r="E103" s="132"/>
      <c r="F103" s="132"/>
      <c r="G103" s="133"/>
      <c r="H103" s="132"/>
      <c r="I103" s="132"/>
      <c r="J103" s="132"/>
      <c r="K103" s="132"/>
      <c r="L103" s="133"/>
      <c r="M103" s="134"/>
      <c r="N103" s="132"/>
      <c r="O103" s="132"/>
      <c r="P103" s="132"/>
      <c r="Q103" s="132"/>
      <c r="R103" s="144"/>
      <c r="S103" s="145"/>
      <c r="T103" s="204">
        <v>5.05</v>
      </c>
      <c r="U103" s="136" t="str">
        <f t="shared" si="40"/>
        <v>/</v>
      </c>
      <c r="V103" s="204"/>
      <c r="W103" s="155"/>
      <c r="X103" s="153"/>
      <c r="Y103" s="204">
        <f t="shared" si="33"/>
        <v>5.05</v>
      </c>
      <c r="Z103" s="136" t="str">
        <f t="shared" si="30"/>
        <v>/</v>
      </c>
      <c r="AA103" s="203">
        <f t="shared" si="41"/>
        <v>0</v>
      </c>
      <c r="AB103" s="154"/>
      <c r="AC103" s="136"/>
      <c r="AD103" s="167"/>
      <c r="AE103" s="224"/>
      <c r="AF103" s="222"/>
      <c r="AG103" s="223"/>
      <c r="AH103" s="146"/>
      <c r="AI103" s="136"/>
      <c r="AJ103" s="242"/>
      <c r="AK103" s="224"/>
      <c r="AL103" s="222"/>
      <c r="AM103" s="223"/>
      <c r="AN103" s="243">
        <f t="shared" si="34"/>
        <v>0</v>
      </c>
      <c r="AO103" s="222"/>
      <c r="AP103" s="167">
        <f t="shared" si="35"/>
        <v>0</v>
      </c>
      <c r="AQ103" s="139"/>
      <c r="AR103" s="222"/>
      <c r="AS103" s="223"/>
      <c r="AT103" s="139"/>
      <c r="AU103" s="222"/>
      <c r="AV103" s="223"/>
      <c r="AW103" s="139"/>
      <c r="AX103" s="222"/>
      <c r="AY103" s="223"/>
      <c r="AZ103" s="204">
        <v>5.05</v>
      </c>
      <c r="BA103" s="136" t="str">
        <f t="shared" si="31"/>
        <v>/</v>
      </c>
      <c r="BB103" s="203"/>
      <c r="BC103" s="204">
        <f t="shared" si="36"/>
        <v>5.05</v>
      </c>
      <c r="BD103" s="136" t="str">
        <f t="shared" si="32"/>
        <v>/</v>
      </c>
      <c r="BE103" s="203">
        <f t="shared" si="37"/>
        <v>0</v>
      </c>
      <c r="BF103" s="154"/>
      <c r="BG103" s="150"/>
      <c r="BH103" s="150"/>
      <c r="BI103" s="139"/>
      <c r="BJ103" s="147"/>
      <c r="BK103" s="223"/>
      <c r="BL103" s="139"/>
      <c r="BM103" s="147"/>
      <c r="BN103" s="223"/>
      <c r="BO103" s="139"/>
      <c r="BP103" s="147"/>
      <c r="BQ103" s="203"/>
      <c r="BR103" s="381">
        <f t="shared" si="38"/>
        <v>0</v>
      </c>
      <c r="BS103" s="147"/>
      <c r="BT103" s="203">
        <f t="shared" si="39"/>
        <v>0</v>
      </c>
      <c r="BU103" s="207"/>
    </row>
    <row r="104" spans="1:73" ht="31.5" x14ac:dyDescent="0.25">
      <c r="A104" s="209">
        <v>84</v>
      </c>
      <c r="B104" s="201" t="s">
        <v>207</v>
      </c>
      <c r="C104" s="134"/>
      <c r="D104" s="132"/>
      <c r="E104" s="132"/>
      <c r="F104" s="132"/>
      <c r="G104" s="133"/>
      <c r="H104" s="132"/>
      <c r="I104" s="132"/>
      <c r="J104" s="132"/>
      <c r="K104" s="132"/>
      <c r="L104" s="133"/>
      <c r="M104" s="134"/>
      <c r="N104" s="132"/>
      <c r="O104" s="132"/>
      <c r="P104" s="132"/>
      <c r="Q104" s="132"/>
      <c r="R104" s="144"/>
      <c r="S104" s="145"/>
      <c r="T104" s="204">
        <v>3.05</v>
      </c>
      <c r="U104" s="136" t="str">
        <f t="shared" si="40"/>
        <v>/</v>
      </c>
      <c r="V104" s="204"/>
      <c r="W104" s="155"/>
      <c r="X104" s="153"/>
      <c r="Y104" s="204">
        <f t="shared" si="33"/>
        <v>3.05</v>
      </c>
      <c r="Z104" s="136" t="str">
        <f t="shared" si="30"/>
        <v>/</v>
      </c>
      <c r="AA104" s="203">
        <f t="shared" si="41"/>
        <v>0</v>
      </c>
      <c r="AB104" s="154"/>
      <c r="AC104" s="136"/>
      <c r="AD104" s="167"/>
      <c r="AE104" s="224"/>
      <c r="AF104" s="222"/>
      <c r="AG104" s="223"/>
      <c r="AH104" s="146"/>
      <c r="AI104" s="136"/>
      <c r="AJ104" s="242"/>
      <c r="AK104" s="224"/>
      <c r="AL104" s="222"/>
      <c r="AM104" s="223"/>
      <c r="AN104" s="243">
        <f t="shared" si="34"/>
        <v>0</v>
      </c>
      <c r="AO104" s="222"/>
      <c r="AP104" s="167">
        <f t="shared" si="35"/>
        <v>0</v>
      </c>
      <c r="AQ104" s="139"/>
      <c r="AR104" s="222"/>
      <c r="AS104" s="223"/>
      <c r="AT104" s="139"/>
      <c r="AU104" s="222"/>
      <c r="AV104" s="223"/>
      <c r="AW104" s="139"/>
      <c r="AX104" s="222"/>
      <c r="AY104" s="223"/>
      <c r="AZ104" s="204">
        <v>3.05</v>
      </c>
      <c r="BA104" s="136" t="str">
        <f t="shared" si="31"/>
        <v>/</v>
      </c>
      <c r="BB104" s="203"/>
      <c r="BC104" s="204">
        <f t="shared" si="36"/>
        <v>3.05</v>
      </c>
      <c r="BD104" s="136" t="str">
        <f t="shared" si="32"/>
        <v>/</v>
      </c>
      <c r="BE104" s="203">
        <f t="shared" si="37"/>
        <v>0</v>
      </c>
      <c r="BF104" s="154"/>
      <c r="BG104" s="150"/>
      <c r="BH104" s="150"/>
      <c r="BI104" s="139"/>
      <c r="BJ104" s="147"/>
      <c r="BK104" s="223"/>
      <c r="BL104" s="139"/>
      <c r="BM104" s="147"/>
      <c r="BN104" s="223"/>
      <c r="BO104" s="139"/>
      <c r="BP104" s="147"/>
      <c r="BQ104" s="203"/>
      <c r="BR104" s="381">
        <f t="shared" si="38"/>
        <v>0</v>
      </c>
      <c r="BS104" s="147"/>
      <c r="BT104" s="203">
        <f t="shared" si="39"/>
        <v>0</v>
      </c>
      <c r="BU104" s="207"/>
    </row>
    <row r="105" spans="1:73" ht="31.5" x14ac:dyDescent="0.25">
      <c r="A105" s="209">
        <v>85</v>
      </c>
      <c r="B105" s="201" t="s">
        <v>208</v>
      </c>
      <c r="C105" s="134"/>
      <c r="D105" s="132"/>
      <c r="E105" s="132"/>
      <c r="F105" s="132"/>
      <c r="G105" s="133"/>
      <c r="H105" s="132"/>
      <c r="I105" s="132"/>
      <c r="J105" s="132"/>
      <c r="K105" s="132"/>
      <c r="L105" s="133"/>
      <c r="M105" s="134"/>
      <c r="N105" s="132"/>
      <c r="O105" s="132"/>
      <c r="P105" s="132"/>
      <c r="Q105" s="132"/>
      <c r="R105" s="144"/>
      <c r="S105" s="145"/>
      <c r="T105" s="204">
        <v>5.7750000000000004</v>
      </c>
      <c r="U105" s="136" t="str">
        <f t="shared" si="40"/>
        <v>/</v>
      </c>
      <c r="V105" s="204"/>
      <c r="W105" s="155"/>
      <c r="X105" s="153"/>
      <c r="Y105" s="204">
        <f t="shared" si="33"/>
        <v>5.7750000000000004</v>
      </c>
      <c r="Z105" s="136" t="str">
        <f t="shared" si="30"/>
        <v>/</v>
      </c>
      <c r="AA105" s="203">
        <f t="shared" si="41"/>
        <v>0</v>
      </c>
      <c r="AB105" s="154"/>
      <c r="AC105" s="136"/>
      <c r="AD105" s="167"/>
      <c r="AE105" s="224"/>
      <c r="AF105" s="222"/>
      <c r="AG105" s="223"/>
      <c r="AH105" s="146"/>
      <c r="AI105" s="136"/>
      <c r="AJ105" s="242"/>
      <c r="AK105" s="224"/>
      <c r="AL105" s="222"/>
      <c r="AM105" s="223"/>
      <c r="AN105" s="243">
        <f t="shared" si="34"/>
        <v>0</v>
      </c>
      <c r="AO105" s="222"/>
      <c r="AP105" s="167">
        <f t="shared" si="35"/>
        <v>0</v>
      </c>
      <c r="AQ105" s="139"/>
      <c r="AR105" s="222"/>
      <c r="AS105" s="223"/>
      <c r="AT105" s="139"/>
      <c r="AU105" s="222"/>
      <c r="AV105" s="223"/>
      <c r="AW105" s="139"/>
      <c r="AX105" s="222"/>
      <c r="AY105" s="223"/>
      <c r="AZ105" s="204">
        <v>5.7750000000000004</v>
      </c>
      <c r="BA105" s="136" t="str">
        <f t="shared" si="31"/>
        <v>/</v>
      </c>
      <c r="BB105" s="203"/>
      <c r="BC105" s="204">
        <f t="shared" si="36"/>
        <v>5.7750000000000004</v>
      </c>
      <c r="BD105" s="136" t="str">
        <f t="shared" si="32"/>
        <v>/</v>
      </c>
      <c r="BE105" s="203">
        <f t="shared" si="37"/>
        <v>0</v>
      </c>
      <c r="BF105" s="154"/>
      <c r="BG105" s="150"/>
      <c r="BH105" s="150"/>
      <c r="BI105" s="139"/>
      <c r="BJ105" s="147"/>
      <c r="BK105" s="223"/>
      <c r="BL105" s="139"/>
      <c r="BM105" s="147"/>
      <c r="BN105" s="223"/>
      <c r="BO105" s="139"/>
      <c r="BP105" s="147"/>
      <c r="BQ105" s="203"/>
      <c r="BR105" s="381">
        <f t="shared" si="38"/>
        <v>0</v>
      </c>
      <c r="BS105" s="147"/>
      <c r="BT105" s="203">
        <f t="shared" si="39"/>
        <v>0</v>
      </c>
      <c r="BU105" s="207"/>
    </row>
    <row r="106" spans="1:73" x14ac:dyDescent="0.25">
      <c r="A106" s="209">
        <v>86</v>
      </c>
      <c r="B106" s="200" t="s">
        <v>92</v>
      </c>
      <c r="C106" s="134"/>
      <c r="D106" s="132"/>
      <c r="E106" s="132"/>
      <c r="F106" s="132"/>
      <c r="G106" s="133"/>
      <c r="H106" s="132"/>
      <c r="I106" s="132"/>
      <c r="J106" s="132"/>
      <c r="K106" s="132"/>
      <c r="L106" s="133"/>
      <c r="M106" s="134"/>
      <c r="N106" s="132"/>
      <c r="O106" s="132"/>
      <c r="P106" s="132"/>
      <c r="Q106" s="132"/>
      <c r="R106" s="144"/>
      <c r="S106" s="145"/>
      <c r="T106" s="204"/>
      <c r="U106" s="136" t="str">
        <f t="shared" si="40"/>
        <v/>
      </c>
      <c r="V106" s="204"/>
      <c r="W106" s="155"/>
      <c r="X106" s="153"/>
      <c r="Y106" s="204">
        <f t="shared" si="33"/>
        <v>0</v>
      </c>
      <c r="Z106" s="136" t="str">
        <f t="shared" si="30"/>
        <v/>
      </c>
      <c r="AA106" s="203">
        <f t="shared" si="41"/>
        <v>0</v>
      </c>
      <c r="AB106" s="154"/>
      <c r="AC106" s="136"/>
      <c r="AD106" s="167"/>
      <c r="AE106" s="224"/>
      <c r="AF106" s="222"/>
      <c r="AG106" s="223"/>
      <c r="AH106" s="146"/>
      <c r="AI106" s="136"/>
      <c r="AJ106" s="242"/>
      <c r="AK106" s="224"/>
      <c r="AL106" s="222"/>
      <c r="AM106" s="223"/>
      <c r="AN106" s="243">
        <f t="shared" si="34"/>
        <v>0</v>
      </c>
      <c r="AO106" s="222"/>
      <c r="AP106" s="167">
        <f t="shared" si="35"/>
        <v>0</v>
      </c>
      <c r="AQ106" s="139"/>
      <c r="AR106" s="222"/>
      <c r="AS106" s="223"/>
      <c r="AT106" s="139"/>
      <c r="AU106" s="222"/>
      <c r="AV106" s="223"/>
      <c r="AW106" s="139"/>
      <c r="AX106" s="222"/>
      <c r="AY106" s="223"/>
      <c r="AZ106" s="204"/>
      <c r="BA106" s="136" t="str">
        <f t="shared" si="31"/>
        <v/>
      </c>
      <c r="BB106" s="203"/>
      <c r="BC106" s="204">
        <f t="shared" si="36"/>
        <v>0</v>
      </c>
      <c r="BD106" s="136" t="str">
        <f t="shared" si="32"/>
        <v/>
      </c>
      <c r="BE106" s="203">
        <f t="shared" si="37"/>
        <v>0</v>
      </c>
      <c r="BF106" s="154"/>
      <c r="BG106" s="150"/>
      <c r="BH106" s="150"/>
      <c r="BI106" s="139"/>
      <c r="BJ106" s="147"/>
      <c r="BK106" s="223"/>
      <c r="BL106" s="139"/>
      <c r="BM106" s="147"/>
      <c r="BN106" s="223"/>
      <c r="BO106" s="139"/>
      <c r="BP106" s="147"/>
      <c r="BQ106" s="203"/>
      <c r="BR106" s="381">
        <f t="shared" si="38"/>
        <v>0</v>
      </c>
      <c r="BS106" s="147"/>
      <c r="BT106" s="203">
        <f t="shared" si="39"/>
        <v>0</v>
      </c>
      <c r="BU106" s="207"/>
    </row>
    <row r="107" spans="1:73" ht="63" x14ac:dyDescent="0.25">
      <c r="A107" s="209">
        <v>87</v>
      </c>
      <c r="B107" s="333" t="s">
        <v>209</v>
      </c>
      <c r="C107" s="134"/>
      <c r="D107" s="132"/>
      <c r="E107" s="132"/>
      <c r="F107" s="132"/>
      <c r="G107" s="133"/>
      <c r="H107" s="132"/>
      <c r="I107" s="132"/>
      <c r="J107" s="132"/>
      <c r="K107" s="132"/>
      <c r="L107" s="133"/>
      <c r="M107" s="134"/>
      <c r="N107" s="132"/>
      <c r="O107" s="132"/>
      <c r="P107" s="132"/>
      <c r="Q107" s="132"/>
      <c r="R107" s="144"/>
      <c r="S107" s="145"/>
      <c r="T107" s="204">
        <v>5.0999999999999996</v>
      </c>
      <c r="U107" s="136" t="str">
        <f t="shared" si="40"/>
        <v>/</v>
      </c>
      <c r="V107" s="204">
        <v>0.65</v>
      </c>
      <c r="W107" s="155"/>
      <c r="X107" s="153"/>
      <c r="Y107" s="204">
        <f t="shared" si="33"/>
        <v>5.0999999999999996</v>
      </c>
      <c r="Z107" s="136" t="str">
        <f t="shared" si="30"/>
        <v>/</v>
      </c>
      <c r="AA107" s="203">
        <f t="shared" si="41"/>
        <v>0.65</v>
      </c>
      <c r="AB107" s="154"/>
      <c r="AC107" s="136"/>
      <c r="AD107" s="167"/>
      <c r="AE107" s="224"/>
      <c r="AF107" s="222"/>
      <c r="AG107" s="223"/>
      <c r="AH107" s="146"/>
      <c r="AI107" s="136"/>
      <c r="AJ107" s="242"/>
      <c r="AK107" s="224"/>
      <c r="AL107" s="222"/>
      <c r="AM107" s="223"/>
      <c r="AN107" s="243">
        <f t="shared" si="34"/>
        <v>0</v>
      </c>
      <c r="AO107" s="222"/>
      <c r="AP107" s="167">
        <f t="shared" si="35"/>
        <v>0</v>
      </c>
      <c r="AQ107" s="139"/>
      <c r="AR107" s="222"/>
      <c r="AS107" s="223"/>
      <c r="AT107" s="139"/>
      <c r="AU107" s="222"/>
      <c r="AV107" s="223"/>
      <c r="AW107" s="139"/>
      <c r="AX107" s="222"/>
      <c r="AY107" s="223"/>
      <c r="AZ107" s="204">
        <v>5.0999999999999996</v>
      </c>
      <c r="BA107" s="136" t="str">
        <f t="shared" si="31"/>
        <v>/</v>
      </c>
      <c r="BB107" s="203">
        <v>0.4</v>
      </c>
      <c r="BC107" s="204">
        <f t="shared" si="36"/>
        <v>5.0999999999999996</v>
      </c>
      <c r="BD107" s="136" t="str">
        <f t="shared" si="32"/>
        <v>/</v>
      </c>
      <c r="BE107" s="203">
        <f t="shared" si="37"/>
        <v>0.4</v>
      </c>
      <c r="BF107" s="154"/>
      <c r="BG107" s="150"/>
      <c r="BH107" s="150"/>
      <c r="BI107" s="139"/>
      <c r="BJ107" s="147"/>
      <c r="BK107" s="223"/>
      <c r="BL107" s="139"/>
      <c r="BM107" s="147"/>
      <c r="BN107" s="223"/>
      <c r="BO107" s="139"/>
      <c r="BP107" s="136"/>
      <c r="BQ107" s="203"/>
      <c r="BR107" s="381">
        <f t="shared" si="38"/>
        <v>0</v>
      </c>
      <c r="BS107" s="136"/>
      <c r="BT107" s="203">
        <f t="shared" si="39"/>
        <v>0</v>
      </c>
      <c r="BU107" s="207"/>
    </row>
    <row r="108" spans="1:73" ht="63" x14ac:dyDescent="0.25">
      <c r="A108" s="209">
        <v>88</v>
      </c>
      <c r="B108" s="333" t="s">
        <v>210</v>
      </c>
      <c r="C108" s="134"/>
      <c r="D108" s="132"/>
      <c r="E108" s="132"/>
      <c r="F108" s="132"/>
      <c r="G108" s="133"/>
      <c r="H108" s="132"/>
      <c r="I108" s="132"/>
      <c r="J108" s="132"/>
      <c r="K108" s="132"/>
      <c r="L108" s="133"/>
      <c r="M108" s="134"/>
      <c r="N108" s="132"/>
      <c r="O108" s="132"/>
      <c r="P108" s="132"/>
      <c r="Q108" s="132"/>
      <c r="R108" s="144"/>
      <c r="S108" s="145"/>
      <c r="T108" s="204">
        <v>2.6</v>
      </c>
      <c r="U108" s="136" t="str">
        <f t="shared" si="40"/>
        <v>/</v>
      </c>
      <c r="V108" s="204">
        <v>0.5</v>
      </c>
      <c r="W108" s="155"/>
      <c r="X108" s="153"/>
      <c r="Y108" s="204">
        <f t="shared" si="33"/>
        <v>2.6</v>
      </c>
      <c r="Z108" s="136" t="str">
        <f t="shared" si="30"/>
        <v>/</v>
      </c>
      <c r="AA108" s="203">
        <f t="shared" si="41"/>
        <v>0.5</v>
      </c>
      <c r="AB108" s="154"/>
      <c r="AC108" s="136"/>
      <c r="AD108" s="167"/>
      <c r="AE108" s="224"/>
      <c r="AF108" s="222"/>
      <c r="AG108" s="223"/>
      <c r="AH108" s="146"/>
      <c r="AI108" s="136"/>
      <c r="AJ108" s="242"/>
      <c r="AK108" s="224"/>
      <c r="AL108" s="222"/>
      <c r="AM108" s="223"/>
      <c r="AN108" s="243">
        <f t="shared" si="34"/>
        <v>0</v>
      </c>
      <c r="AO108" s="222"/>
      <c r="AP108" s="167">
        <f t="shared" si="35"/>
        <v>0</v>
      </c>
      <c r="AQ108" s="139"/>
      <c r="AR108" s="222"/>
      <c r="AS108" s="223"/>
      <c r="AT108" s="139"/>
      <c r="AU108" s="222"/>
      <c r="AV108" s="223"/>
      <c r="AW108" s="139"/>
      <c r="AX108" s="222"/>
      <c r="AY108" s="223"/>
      <c r="AZ108" s="204">
        <v>2.6</v>
      </c>
      <c r="BA108" s="136" t="str">
        <f t="shared" si="31"/>
        <v>/</v>
      </c>
      <c r="BB108" s="203">
        <v>0.25</v>
      </c>
      <c r="BC108" s="204">
        <f t="shared" si="36"/>
        <v>2.6</v>
      </c>
      <c r="BD108" s="136" t="str">
        <f t="shared" si="32"/>
        <v>/</v>
      </c>
      <c r="BE108" s="203">
        <f t="shared" si="37"/>
        <v>0.25</v>
      </c>
      <c r="BF108" s="154"/>
      <c r="BG108" s="150"/>
      <c r="BH108" s="150"/>
      <c r="BI108" s="139"/>
      <c r="BJ108" s="147"/>
      <c r="BK108" s="223"/>
      <c r="BL108" s="139"/>
      <c r="BM108" s="147"/>
      <c r="BN108" s="223"/>
      <c r="BO108" s="139"/>
      <c r="BP108" s="136"/>
      <c r="BQ108" s="203"/>
      <c r="BR108" s="381">
        <f t="shared" si="38"/>
        <v>0</v>
      </c>
      <c r="BS108" s="136"/>
      <c r="BT108" s="203">
        <f t="shared" si="39"/>
        <v>0</v>
      </c>
      <c r="BU108" s="207"/>
    </row>
    <row r="109" spans="1:73" x14ac:dyDescent="0.25">
      <c r="A109" s="209">
        <v>89</v>
      </c>
      <c r="B109" s="334" t="s">
        <v>211</v>
      </c>
      <c r="C109" s="134"/>
      <c r="D109" s="132"/>
      <c r="E109" s="132"/>
      <c r="F109" s="132"/>
      <c r="G109" s="133"/>
      <c r="H109" s="132"/>
      <c r="I109" s="132"/>
      <c r="J109" s="132"/>
      <c r="K109" s="132"/>
      <c r="L109" s="133"/>
      <c r="M109" s="134"/>
      <c r="N109" s="132"/>
      <c r="O109" s="132"/>
      <c r="P109" s="132"/>
      <c r="Q109" s="132"/>
      <c r="R109" s="144"/>
      <c r="S109" s="145"/>
      <c r="T109" s="204"/>
      <c r="U109" s="136" t="str">
        <f t="shared" si="40"/>
        <v/>
      </c>
      <c r="V109" s="204"/>
      <c r="W109" s="155"/>
      <c r="X109" s="153"/>
      <c r="Y109" s="204">
        <f t="shared" si="33"/>
        <v>0</v>
      </c>
      <c r="Z109" s="136" t="str">
        <f t="shared" si="30"/>
        <v/>
      </c>
      <c r="AA109" s="203">
        <f t="shared" si="41"/>
        <v>0</v>
      </c>
      <c r="AB109" s="154"/>
      <c r="AC109" s="136"/>
      <c r="AD109" s="167"/>
      <c r="AE109" s="224"/>
      <c r="AF109" s="222"/>
      <c r="AG109" s="223"/>
      <c r="AH109" s="146"/>
      <c r="AI109" s="136"/>
      <c r="AJ109" s="242"/>
      <c r="AK109" s="224"/>
      <c r="AL109" s="222"/>
      <c r="AM109" s="223"/>
      <c r="AN109" s="243">
        <f t="shared" si="34"/>
        <v>0</v>
      </c>
      <c r="AO109" s="222"/>
      <c r="AP109" s="167">
        <f t="shared" si="35"/>
        <v>0</v>
      </c>
      <c r="AQ109" s="139"/>
      <c r="AR109" s="222"/>
      <c r="AS109" s="223"/>
      <c r="AT109" s="139"/>
      <c r="AU109" s="222"/>
      <c r="AV109" s="223"/>
      <c r="AW109" s="139"/>
      <c r="AX109" s="222"/>
      <c r="AY109" s="223"/>
      <c r="AZ109" s="204"/>
      <c r="BA109" s="136" t="str">
        <f t="shared" si="31"/>
        <v/>
      </c>
      <c r="BB109" s="203"/>
      <c r="BC109" s="204">
        <f t="shared" si="36"/>
        <v>0</v>
      </c>
      <c r="BD109" s="136" t="str">
        <f t="shared" si="32"/>
        <v/>
      </c>
      <c r="BE109" s="203">
        <f t="shared" si="37"/>
        <v>0</v>
      </c>
      <c r="BF109" s="154"/>
      <c r="BG109" s="150"/>
      <c r="BH109" s="150"/>
      <c r="BI109" s="139"/>
      <c r="BJ109" s="147"/>
      <c r="BK109" s="223"/>
      <c r="BL109" s="139"/>
      <c r="BM109" s="147"/>
      <c r="BN109" s="223"/>
      <c r="BO109" s="139"/>
      <c r="BP109" s="136"/>
      <c r="BQ109" s="203"/>
      <c r="BR109" s="381">
        <f t="shared" si="38"/>
        <v>0</v>
      </c>
      <c r="BS109" s="136"/>
      <c r="BT109" s="203">
        <f t="shared" si="39"/>
        <v>0</v>
      </c>
      <c r="BU109" s="207"/>
    </row>
    <row r="110" spans="1:73" ht="31.5" x14ac:dyDescent="0.25">
      <c r="A110" s="209">
        <v>90</v>
      </c>
      <c r="B110" s="201" t="s">
        <v>212</v>
      </c>
      <c r="C110" s="134"/>
      <c r="D110" s="132"/>
      <c r="E110" s="132"/>
      <c r="F110" s="132"/>
      <c r="G110" s="133"/>
      <c r="H110" s="132"/>
      <c r="I110" s="132"/>
      <c r="J110" s="132"/>
      <c r="K110" s="132"/>
      <c r="L110" s="133"/>
      <c r="M110" s="134"/>
      <c r="N110" s="132"/>
      <c r="O110" s="132"/>
      <c r="P110" s="132"/>
      <c r="Q110" s="132"/>
      <c r="R110" s="144"/>
      <c r="S110" s="145"/>
      <c r="T110" s="204">
        <v>11.76</v>
      </c>
      <c r="U110" s="136" t="str">
        <f t="shared" si="40"/>
        <v>/</v>
      </c>
      <c r="V110" s="204">
        <v>1.72</v>
      </c>
      <c r="W110" s="155"/>
      <c r="X110" s="153"/>
      <c r="Y110" s="204">
        <f t="shared" si="33"/>
        <v>11.76</v>
      </c>
      <c r="Z110" s="136" t="str">
        <f t="shared" si="30"/>
        <v>/</v>
      </c>
      <c r="AA110" s="203">
        <f t="shared" si="41"/>
        <v>1.72</v>
      </c>
      <c r="AB110" s="154"/>
      <c r="AC110" s="136"/>
      <c r="AD110" s="167"/>
      <c r="AE110" s="224"/>
      <c r="AF110" s="222"/>
      <c r="AG110" s="223"/>
      <c r="AH110" s="146"/>
      <c r="AI110" s="136"/>
      <c r="AJ110" s="242"/>
      <c r="AK110" s="224"/>
      <c r="AL110" s="222"/>
      <c r="AM110" s="223"/>
      <c r="AN110" s="243">
        <f t="shared" si="34"/>
        <v>0</v>
      </c>
      <c r="AO110" s="222"/>
      <c r="AP110" s="167">
        <f t="shared" si="35"/>
        <v>0</v>
      </c>
      <c r="AQ110" s="139"/>
      <c r="AR110" s="222"/>
      <c r="AS110" s="223"/>
      <c r="AT110" s="139"/>
      <c r="AU110" s="222"/>
      <c r="AV110" s="223"/>
      <c r="AW110" s="139"/>
      <c r="AX110" s="222"/>
      <c r="AY110" s="223"/>
      <c r="AZ110" s="204">
        <v>11.76</v>
      </c>
      <c r="BA110" s="136" t="str">
        <f t="shared" si="31"/>
        <v>/</v>
      </c>
      <c r="BB110" s="203">
        <v>1.72</v>
      </c>
      <c r="BC110" s="204">
        <f t="shared" si="36"/>
        <v>11.76</v>
      </c>
      <c r="BD110" s="136" t="str">
        <f t="shared" si="32"/>
        <v>/</v>
      </c>
      <c r="BE110" s="203">
        <f t="shared" si="37"/>
        <v>1.72</v>
      </c>
      <c r="BF110" s="154"/>
      <c r="BG110" s="150"/>
      <c r="BH110" s="150"/>
      <c r="BI110" s="139"/>
      <c r="BJ110" s="147"/>
      <c r="BK110" s="223"/>
      <c r="BL110" s="139"/>
      <c r="BM110" s="147"/>
      <c r="BN110" s="223"/>
      <c r="BO110" s="139"/>
      <c r="BP110" s="136"/>
      <c r="BQ110" s="203"/>
      <c r="BR110" s="381">
        <f t="shared" si="38"/>
        <v>0</v>
      </c>
      <c r="BS110" s="136"/>
      <c r="BT110" s="203">
        <f t="shared" si="39"/>
        <v>0</v>
      </c>
      <c r="BU110" s="207"/>
    </row>
    <row r="111" spans="1:73" ht="31.5" x14ac:dyDescent="0.25">
      <c r="A111" s="209">
        <v>91</v>
      </c>
      <c r="B111" s="333" t="s">
        <v>213</v>
      </c>
      <c r="C111" s="134"/>
      <c r="D111" s="132"/>
      <c r="E111" s="132"/>
      <c r="F111" s="132"/>
      <c r="G111" s="133"/>
      <c r="H111" s="132"/>
      <c r="I111" s="132"/>
      <c r="J111" s="132"/>
      <c r="K111" s="132"/>
      <c r="L111" s="133"/>
      <c r="M111" s="134"/>
      <c r="N111" s="132"/>
      <c r="O111" s="132"/>
      <c r="P111" s="132"/>
      <c r="Q111" s="132"/>
      <c r="R111" s="144"/>
      <c r="S111" s="145"/>
      <c r="T111" s="204">
        <v>4.5199999999999996</v>
      </c>
      <c r="U111" s="136" t="str">
        <f t="shared" si="40"/>
        <v>/</v>
      </c>
      <c r="V111" s="204">
        <v>0.25</v>
      </c>
      <c r="W111" s="155"/>
      <c r="X111" s="153"/>
      <c r="Y111" s="204">
        <f t="shared" si="33"/>
        <v>4.5199999999999996</v>
      </c>
      <c r="Z111" s="136" t="str">
        <f t="shared" si="30"/>
        <v>/</v>
      </c>
      <c r="AA111" s="203">
        <f t="shared" si="41"/>
        <v>0.25</v>
      </c>
      <c r="AB111" s="154"/>
      <c r="AC111" s="136"/>
      <c r="AD111" s="167"/>
      <c r="AE111" s="224"/>
      <c r="AF111" s="222"/>
      <c r="AG111" s="223"/>
      <c r="AH111" s="146"/>
      <c r="AI111" s="136"/>
      <c r="AJ111" s="242"/>
      <c r="AK111" s="224"/>
      <c r="AL111" s="222"/>
      <c r="AM111" s="223"/>
      <c r="AN111" s="243">
        <f t="shared" si="34"/>
        <v>0</v>
      </c>
      <c r="AO111" s="222"/>
      <c r="AP111" s="167">
        <f t="shared" si="35"/>
        <v>0</v>
      </c>
      <c r="AQ111" s="139"/>
      <c r="AR111" s="222"/>
      <c r="AS111" s="223"/>
      <c r="AT111" s="139"/>
      <c r="AU111" s="222"/>
      <c r="AV111" s="223"/>
      <c r="AW111" s="139"/>
      <c r="AX111" s="222"/>
      <c r="AY111" s="223"/>
      <c r="AZ111" s="204">
        <v>4.5199999999999996</v>
      </c>
      <c r="BA111" s="136" t="str">
        <f t="shared" si="31"/>
        <v>/</v>
      </c>
      <c r="BB111" s="203">
        <v>0.25</v>
      </c>
      <c r="BC111" s="204">
        <f t="shared" si="36"/>
        <v>4.5199999999999996</v>
      </c>
      <c r="BD111" s="136" t="str">
        <f t="shared" si="32"/>
        <v>/</v>
      </c>
      <c r="BE111" s="203">
        <f t="shared" si="37"/>
        <v>0.25</v>
      </c>
      <c r="BF111" s="154"/>
      <c r="BG111" s="150"/>
      <c r="BH111" s="150"/>
      <c r="BI111" s="139"/>
      <c r="BJ111" s="147"/>
      <c r="BK111" s="223"/>
      <c r="BL111" s="139"/>
      <c r="BM111" s="147"/>
      <c r="BN111" s="223"/>
      <c r="BO111" s="139"/>
      <c r="BP111" s="136"/>
      <c r="BQ111" s="203"/>
      <c r="BR111" s="381">
        <f t="shared" si="38"/>
        <v>0</v>
      </c>
      <c r="BS111" s="136"/>
      <c r="BT111" s="203">
        <f t="shared" si="39"/>
        <v>0</v>
      </c>
      <c r="BU111" s="207"/>
    </row>
    <row r="112" spans="1:73" ht="31.5" x14ac:dyDescent="0.25">
      <c r="A112" s="209">
        <v>92</v>
      </c>
      <c r="B112" s="333" t="s">
        <v>214</v>
      </c>
      <c r="C112" s="134"/>
      <c r="D112" s="132"/>
      <c r="E112" s="132"/>
      <c r="F112" s="132"/>
      <c r="G112" s="133"/>
      <c r="H112" s="132"/>
      <c r="I112" s="132"/>
      <c r="J112" s="132"/>
      <c r="K112" s="132"/>
      <c r="L112" s="133"/>
      <c r="M112" s="134"/>
      <c r="N112" s="132"/>
      <c r="O112" s="132"/>
      <c r="P112" s="132"/>
      <c r="Q112" s="132"/>
      <c r="R112" s="144"/>
      <c r="S112" s="145"/>
      <c r="T112" s="204">
        <v>1.3</v>
      </c>
      <c r="U112" s="136" t="str">
        <f t="shared" si="40"/>
        <v>/</v>
      </c>
      <c r="V112" s="204">
        <v>0.25</v>
      </c>
      <c r="W112" s="155"/>
      <c r="X112" s="153"/>
      <c r="Y112" s="204">
        <f t="shared" si="33"/>
        <v>1.3</v>
      </c>
      <c r="Z112" s="136" t="str">
        <f t="shared" si="30"/>
        <v>/</v>
      </c>
      <c r="AA112" s="203">
        <f t="shared" si="41"/>
        <v>0.25</v>
      </c>
      <c r="AB112" s="138"/>
      <c r="AC112" s="136"/>
      <c r="AD112" s="137"/>
      <c r="AE112" s="135"/>
      <c r="AF112" s="136"/>
      <c r="AG112" s="137"/>
      <c r="AH112" s="135"/>
      <c r="AI112" s="136"/>
      <c r="AJ112" s="137"/>
      <c r="AK112" s="138"/>
      <c r="AL112" s="136"/>
      <c r="AM112" s="137"/>
      <c r="AN112" s="243">
        <f t="shared" si="34"/>
        <v>0</v>
      </c>
      <c r="AO112" s="136"/>
      <c r="AP112" s="167">
        <f t="shared" si="35"/>
        <v>0</v>
      </c>
      <c r="AQ112" s="135"/>
      <c r="AR112" s="136"/>
      <c r="AS112" s="137"/>
      <c r="AT112" s="135"/>
      <c r="AU112" s="136"/>
      <c r="AV112" s="137"/>
      <c r="AW112" s="138"/>
      <c r="AX112" s="136"/>
      <c r="AY112" s="137"/>
      <c r="AZ112" s="204">
        <v>1.3</v>
      </c>
      <c r="BA112" s="136" t="str">
        <f t="shared" si="31"/>
        <v>/</v>
      </c>
      <c r="BB112" s="203">
        <v>0.25</v>
      </c>
      <c r="BC112" s="204">
        <f t="shared" si="36"/>
        <v>1.3</v>
      </c>
      <c r="BD112" s="136" t="str">
        <f t="shared" si="32"/>
        <v>/</v>
      </c>
      <c r="BE112" s="203">
        <f t="shared" si="37"/>
        <v>0.25</v>
      </c>
      <c r="BF112" s="138"/>
      <c r="BG112" s="136"/>
      <c r="BH112" s="137"/>
      <c r="BI112" s="135"/>
      <c r="BJ112" s="136"/>
      <c r="BK112" s="137"/>
      <c r="BL112" s="135"/>
      <c r="BM112" s="136"/>
      <c r="BN112" s="137"/>
      <c r="BO112" s="135"/>
      <c r="BP112" s="136"/>
      <c r="BQ112" s="203"/>
      <c r="BR112" s="381">
        <f t="shared" si="38"/>
        <v>0</v>
      </c>
      <c r="BS112" s="136"/>
      <c r="BT112" s="203">
        <f t="shared" si="39"/>
        <v>0</v>
      </c>
      <c r="BU112" s="207"/>
    </row>
    <row r="113" spans="1:73" ht="31.5" x14ac:dyDescent="0.25">
      <c r="A113" s="209">
        <v>93</v>
      </c>
      <c r="B113" s="333" t="s">
        <v>215</v>
      </c>
      <c r="C113" s="134"/>
      <c r="D113" s="132"/>
      <c r="E113" s="132"/>
      <c r="F113" s="132"/>
      <c r="G113" s="133"/>
      <c r="H113" s="132"/>
      <c r="I113" s="132"/>
      <c r="J113" s="132"/>
      <c r="K113" s="132"/>
      <c r="L113" s="133"/>
      <c r="M113" s="134"/>
      <c r="N113" s="132"/>
      <c r="O113" s="132"/>
      <c r="P113" s="132"/>
      <c r="Q113" s="132"/>
      <c r="R113" s="144"/>
      <c r="S113" s="145"/>
      <c r="T113" s="204">
        <v>4.8</v>
      </c>
      <c r="U113" s="136" t="str">
        <f t="shared" si="40"/>
        <v>/</v>
      </c>
      <c r="V113" s="204">
        <v>0.25</v>
      </c>
      <c r="W113" s="155"/>
      <c r="X113" s="153"/>
      <c r="Y113" s="204">
        <f t="shared" si="33"/>
        <v>4.8</v>
      </c>
      <c r="Z113" s="136" t="str">
        <f t="shared" si="30"/>
        <v>/</v>
      </c>
      <c r="AA113" s="203">
        <f t="shared" si="41"/>
        <v>0.25</v>
      </c>
      <c r="AB113" s="154"/>
      <c r="AC113" s="136"/>
      <c r="AD113" s="167"/>
      <c r="AE113" s="224"/>
      <c r="AF113" s="222"/>
      <c r="AG113" s="223"/>
      <c r="AH113" s="146"/>
      <c r="AI113" s="136"/>
      <c r="AJ113" s="242"/>
      <c r="AK113" s="224"/>
      <c r="AL113" s="222"/>
      <c r="AM113" s="223"/>
      <c r="AN113" s="243">
        <f t="shared" si="34"/>
        <v>0</v>
      </c>
      <c r="AO113" s="222"/>
      <c r="AP113" s="167">
        <f t="shared" si="35"/>
        <v>0</v>
      </c>
      <c r="AQ113" s="139"/>
      <c r="AR113" s="222"/>
      <c r="AS113" s="223"/>
      <c r="AT113" s="139"/>
      <c r="AU113" s="222"/>
      <c r="AV113" s="223"/>
      <c r="AW113" s="139"/>
      <c r="AX113" s="222"/>
      <c r="AY113" s="223"/>
      <c r="AZ113" s="204">
        <v>4.8</v>
      </c>
      <c r="BA113" s="136" t="str">
        <f t="shared" si="31"/>
        <v>/</v>
      </c>
      <c r="BB113" s="203">
        <v>0.25</v>
      </c>
      <c r="BC113" s="204">
        <f t="shared" si="36"/>
        <v>4.8</v>
      </c>
      <c r="BD113" s="136" t="str">
        <f t="shared" si="32"/>
        <v>/</v>
      </c>
      <c r="BE113" s="203">
        <f t="shared" si="37"/>
        <v>0.25</v>
      </c>
      <c r="BF113" s="154"/>
      <c r="BG113" s="150"/>
      <c r="BH113" s="150"/>
      <c r="BI113" s="139"/>
      <c r="BJ113" s="147"/>
      <c r="BK113" s="223"/>
      <c r="BL113" s="139"/>
      <c r="BM113" s="147"/>
      <c r="BN113" s="223"/>
      <c r="BO113" s="139"/>
      <c r="BP113" s="136"/>
      <c r="BQ113" s="203"/>
      <c r="BR113" s="381">
        <f t="shared" si="38"/>
        <v>0</v>
      </c>
      <c r="BS113" s="136"/>
      <c r="BT113" s="203">
        <f t="shared" si="39"/>
        <v>0</v>
      </c>
      <c r="BU113" s="207"/>
    </row>
    <row r="114" spans="1:73" ht="31.5" x14ac:dyDescent="0.25">
      <c r="A114" s="209">
        <v>94</v>
      </c>
      <c r="B114" s="333" t="s">
        <v>216</v>
      </c>
      <c r="C114" s="134"/>
      <c r="D114" s="132"/>
      <c r="E114" s="132"/>
      <c r="F114" s="132"/>
      <c r="G114" s="133"/>
      <c r="H114" s="132"/>
      <c r="I114" s="132"/>
      <c r="J114" s="132"/>
      <c r="K114" s="132"/>
      <c r="L114" s="133"/>
      <c r="M114" s="134"/>
      <c r="N114" s="132"/>
      <c r="O114" s="132"/>
      <c r="P114" s="132"/>
      <c r="Q114" s="132"/>
      <c r="R114" s="162"/>
      <c r="S114" s="163"/>
      <c r="T114" s="204">
        <v>4.09</v>
      </c>
      <c r="U114" s="136" t="str">
        <f t="shared" si="40"/>
        <v>/</v>
      </c>
      <c r="V114" s="204">
        <v>0.25</v>
      </c>
      <c r="W114" s="155"/>
      <c r="X114" s="153"/>
      <c r="Y114" s="204">
        <f t="shared" si="33"/>
        <v>4.09</v>
      </c>
      <c r="Z114" s="136" t="str">
        <f t="shared" si="30"/>
        <v>/</v>
      </c>
      <c r="AA114" s="203">
        <f t="shared" si="41"/>
        <v>0.25</v>
      </c>
      <c r="AB114" s="154"/>
      <c r="AC114" s="136"/>
      <c r="AD114" s="167"/>
      <c r="AE114" s="224"/>
      <c r="AF114" s="222"/>
      <c r="AG114" s="223"/>
      <c r="AH114" s="146"/>
      <c r="AI114" s="136"/>
      <c r="AJ114" s="242"/>
      <c r="AK114" s="224"/>
      <c r="AL114" s="222"/>
      <c r="AM114" s="223"/>
      <c r="AN114" s="243">
        <f t="shared" si="34"/>
        <v>0</v>
      </c>
      <c r="AO114" s="222"/>
      <c r="AP114" s="167">
        <f t="shared" si="35"/>
        <v>0</v>
      </c>
      <c r="AQ114" s="139"/>
      <c r="AR114" s="222"/>
      <c r="AS114" s="223"/>
      <c r="AT114" s="139"/>
      <c r="AU114" s="222"/>
      <c r="AV114" s="223"/>
      <c r="AW114" s="139"/>
      <c r="AX114" s="222"/>
      <c r="AY114" s="223"/>
      <c r="AZ114" s="204">
        <v>4.09</v>
      </c>
      <c r="BA114" s="136" t="str">
        <f t="shared" si="31"/>
        <v>/</v>
      </c>
      <c r="BB114" s="203">
        <v>0.25</v>
      </c>
      <c r="BC114" s="204">
        <f t="shared" si="36"/>
        <v>4.09</v>
      </c>
      <c r="BD114" s="136" t="str">
        <f t="shared" si="32"/>
        <v>/</v>
      </c>
      <c r="BE114" s="203">
        <f t="shared" si="37"/>
        <v>0.25</v>
      </c>
      <c r="BF114" s="154"/>
      <c r="BG114" s="150"/>
      <c r="BH114" s="150"/>
      <c r="BI114" s="139"/>
      <c r="BJ114" s="147"/>
      <c r="BK114" s="223"/>
      <c r="BL114" s="139"/>
      <c r="BM114" s="147"/>
      <c r="BN114" s="223"/>
      <c r="BO114" s="139"/>
      <c r="BP114" s="136"/>
      <c r="BQ114" s="203"/>
      <c r="BR114" s="381">
        <f t="shared" si="38"/>
        <v>0</v>
      </c>
      <c r="BS114" s="136"/>
      <c r="BT114" s="203">
        <f t="shared" si="39"/>
        <v>0</v>
      </c>
      <c r="BU114" s="207"/>
    </row>
    <row r="115" spans="1:73" ht="31.5" x14ac:dyDescent="0.25">
      <c r="A115" s="209">
        <v>95</v>
      </c>
      <c r="B115" s="333" t="s">
        <v>217</v>
      </c>
      <c r="C115" s="134"/>
      <c r="D115" s="132"/>
      <c r="E115" s="132"/>
      <c r="F115" s="132"/>
      <c r="G115" s="133"/>
      <c r="H115" s="132"/>
      <c r="I115" s="132"/>
      <c r="J115" s="132"/>
      <c r="K115" s="132"/>
      <c r="L115" s="133"/>
      <c r="M115" s="134"/>
      <c r="N115" s="132"/>
      <c r="O115" s="132"/>
      <c r="P115" s="132"/>
      <c r="Q115" s="132"/>
      <c r="R115" s="162"/>
      <c r="S115" s="163"/>
      <c r="T115" s="204">
        <v>3</v>
      </c>
      <c r="U115" s="136" t="str">
        <f t="shared" si="40"/>
        <v>/</v>
      </c>
      <c r="V115" s="204">
        <v>0.25</v>
      </c>
      <c r="W115" s="155"/>
      <c r="X115" s="153"/>
      <c r="Y115" s="204">
        <f t="shared" si="33"/>
        <v>3</v>
      </c>
      <c r="Z115" s="136" t="str">
        <f t="shared" si="30"/>
        <v>/</v>
      </c>
      <c r="AA115" s="203">
        <f t="shared" si="41"/>
        <v>0.25</v>
      </c>
      <c r="AB115" s="154"/>
      <c r="AC115" s="136"/>
      <c r="AD115" s="167"/>
      <c r="AE115" s="224"/>
      <c r="AF115" s="222"/>
      <c r="AG115" s="223"/>
      <c r="AH115" s="146"/>
      <c r="AI115" s="136"/>
      <c r="AJ115" s="242"/>
      <c r="AK115" s="224"/>
      <c r="AL115" s="222"/>
      <c r="AM115" s="223"/>
      <c r="AN115" s="243">
        <f t="shared" si="34"/>
        <v>0</v>
      </c>
      <c r="AO115" s="222"/>
      <c r="AP115" s="167">
        <f t="shared" si="35"/>
        <v>0</v>
      </c>
      <c r="AQ115" s="139"/>
      <c r="AR115" s="222"/>
      <c r="AS115" s="223"/>
      <c r="AT115" s="139"/>
      <c r="AU115" s="222"/>
      <c r="AV115" s="223"/>
      <c r="AW115" s="139"/>
      <c r="AX115" s="222"/>
      <c r="AY115" s="223"/>
      <c r="AZ115" s="204">
        <v>3</v>
      </c>
      <c r="BA115" s="136" t="str">
        <f t="shared" si="31"/>
        <v>/</v>
      </c>
      <c r="BB115" s="203">
        <v>0.25</v>
      </c>
      <c r="BC115" s="204">
        <f t="shared" si="36"/>
        <v>3</v>
      </c>
      <c r="BD115" s="136" t="str">
        <f t="shared" si="32"/>
        <v>/</v>
      </c>
      <c r="BE115" s="203">
        <f t="shared" si="37"/>
        <v>0.25</v>
      </c>
      <c r="BF115" s="154"/>
      <c r="BG115" s="150"/>
      <c r="BH115" s="150"/>
      <c r="BI115" s="139"/>
      <c r="BJ115" s="147"/>
      <c r="BK115" s="223"/>
      <c r="BL115" s="139"/>
      <c r="BM115" s="147"/>
      <c r="BN115" s="223"/>
      <c r="BO115" s="139"/>
      <c r="BP115" s="136"/>
      <c r="BQ115" s="203"/>
      <c r="BR115" s="381">
        <f t="shared" si="38"/>
        <v>0</v>
      </c>
      <c r="BS115" s="136"/>
      <c r="BT115" s="203">
        <f t="shared" si="39"/>
        <v>0</v>
      </c>
      <c r="BU115" s="207"/>
    </row>
    <row r="116" spans="1:73" x14ac:dyDescent="0.25">
      <c r="A116" s="209">
        <v>96</v>
      </c>
      <c r="B116" s="334" t="s">
        <v>218</v>
      </c>
      <c r="C116" s="134"/>
      <c r="D116" s="132"/>
      <c r="E116" s="132"/>
      <c r="F116" s="132"/>
      <c r="G116" s="133"/>
      <c r="H116" s="132"/>
      <c r="I116" s="132"/>
      <c r="J116" s="132"/>
      <c r="K116" s="132"/>
      <c r="L116" s="133"/>
      <c r="M116" s="134"/>
      <c r="N116" s="132"/>
      <c r="O116" s="132"/>
      <c r="P116" s="132"/>
      <c r="Q116" s="132"/>
      <c r="R116" s="134"/>
      <c r="S116" s="132"/>
      <c r="T116" s="204"/>
      <c r="U116" s="136" t="str">
        <f t="shared" si="40"/>
        <v/>
      </c>
      <c r="V116" s="204"/>
      <c r="W116" s="155"/>
      <c r="X116" s="153"/>
      <c r="Y116" s="204">
        <f t="shared" si="33"/>
        <v>0</v>
      </c>
      <c r="Z116" s="136" t="str">
        <f t="shared" si="30"/>
        <v/>
      </c>
      <c r="AA116" s="203">
        <f t="shared" si="41"/>
        <v>0</v>
      </c>
      <c r="AB116" s="154"/>
      <c r="AC116" s="136"/>
      <c r="AD116" s="167"/>
      <c r="AE116" s="224"/>
      <c r="AF116" s="222"/>
      <c r="AG116" s="223"/>
      <c r="AH116" s="146"/>
      <c r="AI116" s="136"/>
      <c r="AJ116" s="242"/>
      <c r="AK116" s="224"/>
      <c r="AL116" s="222"/>
      <c r="AM116" s="223"/>
      <c r="AN116" s="243">
        <f t="shared" si="34"/>
        <v>0</v>
      </c>
      <c r="AO116" s="222"/>
      <c r="AP116" s="167">
        <f t="shared" si="35"/>
        <v>0</v>
      </c>
      <c r="AQ116" s="139"/>
      <c r="AR116" s="222"/>
      <c r="AS116" s="223"/>
      <c r="AT116" s="139"/>
      <c r="AU116" s="222"/>
      <c r="AV116" s="223"/>
      <c r="AW116" s="139"/>
      <c r="AX116" s="222"/>
      <c r="AY116" s="223"/>
      <c r="AZ116" s="204"/>
      <c r="BA116" s="136" t="str">
        <f t="shared" si="31"/>
        <v/>
      </c>
      <c r="BB116" s="203"/>
      <c r="BC116" s="204">
        <f t="shared" si="36"/>
        <v>0</v>
      </c>
      <c r="BD116" s="136" t="str">
        <f t="shared" si="32"/>
        <v/>
      </c>
      <c r="BE116" s="203">
        <f t="shared" si="37"/>
        <v>0</v>
      </c>
      <c r="BF116" s="154"/>
      <c r="BG116" s="150"/>
      <c r="BH116" s="150"/>
      <c r="BI116" s="139"/>
      <c r="BJ116" s="147"/>
      <c r="BK116" s="223"/>
      <c r="BL116" s="139"/>
      <c r="BM116" s="147"/>
      <c r="BN116" s="223"/>
      <c r="BO116" s="139"/>
      <c r="BP116" s="136"/>
      <c r="BQ116" s="203"/>
      <c r="BR116" s="381">
        <f t="shared" si="38"/>
        <v>0</v>
      </c>
      <c r="BS116" s="136"/>
      <c r="BT116" s="203">
        <f t="shared" si="39"/>
        <v>0</v>
      </c>
      <c r="BU116" s="207"/>
    </row>
    <row r="117" spans="1:73" ht="31.5" x14ac:dyDescent="0.25">
      <c r="A117" s="209">
        <v>97</v>
      </c>
      <c r="B117" s="201" t="s">
        <v>219</v>
      </c>
      <c r="C117" s="320"/>
      <c r="D117" s="136"/>
      <c r="E117" s="321"/>
      <c r="F117" s="136"/>
      <c r="G117" s="322"/>
      <c r="H117" s="164"/>
      <c r="I117" s="136"/>
      <c r="J117" s="220"/>
      <c r="K117" s="136"/>
      <c r="L117" s="221"/>
      <c r="M117" s="164"/>
      <c r="N117" s="136"/>
      <c r="O117" s="220"/>
      <c r="P117" s="136"/>
      <c r="Q117" s="221"/>
      <c r="R117" s="164"/>
      <c r="S117" s="136"/>
      <c r="T117" s="204">
        <v>18.029333333333334</v>
      </c>
      <c r="U117" s="136" t="str">
        <f t="shared" si="40"/>
        <v>/</v>
      </c>
      <c r="V117" s="204"/>
      <c r="W117" s="164"/>
      <c r="X117" s="136"/>
      <c r="Y117" s="204">
        <f t="shared" si="33"/>
        <v>18.029333333333334</v>
      </c>
      <c r="Z117" s="136" t="str">
        <f t="shared" si="30"/>
        <v>/</v>
      </c>
      <c r="AA117" s="203">
        <f t="shared" si="41"/>
        <v>0</v>
      </c>
      <c r="AB117" s="359"/>
      <c r="AC117" s="360"/>
      <c r="AD117" s="361"/>
      <c r="AE117" s="359"/>
      <c r="AF117" s="360"/>
      <c r="AG117" s="361"/>
      <c r="AH117" s="359"/>
      <c r="AI117" s="360"/>
      <c r="AJ117" s="361"/>
      <c r="AK117" s="359"/>
      <c r="AL117" s="360"/>
      <c r="AM117" s="361"/>
      <c r="AN117" s="243">
        <f t="shared" si="34"/>
        <v>0</v>
      </c>
      <c r="AO117" s="360"/>
      <c r="AP117" s="167">
        <f t="shared" si="35"/>
        <v>0</v>
      </c>
      <c r="AQ117" s="139"/>
      <c r="AR117" s="222"/>
      <c r="AS117" s="223"/>
      <c r="AT117" s="139"/>
      <c r="AU117" s="222"/>
      <c r="AV117" s="223"/>
      <c r="AW117" s="139"/>
      <c r="AX117" s="222"/>
      <c r="AY117" s="223"/>
      <c r="AZ117" s="204">
        <v>18.029333333333334</v>
      </c>
      <c r="BA117" s="136" t="str">
        <f t="shared" si="31"/>
        <v>/</v>
      </c>
      <c r="BB117" s="203"/>
      <c r="BC117" s="204">
        <f t="shared" si="36"/>
        <v>18.029333333333334</v>
      </c>
      <c r="BD117" s="136" t="str">
        <f t="shared" si="32"/>
        <v>/</v>
      </c>
      <c r="BE117" s="203">
        <f t="shared" si="37"/>
        <v>0</v>
      </c>
      <c r="BF117" s="359"/>
      <c r="BG117" s="150"/>
      <c r="BH117" s="150"/>
      <c r="BI117" s="139"/>
      <c r="BJ117" s="147"/>
      <c r="BK117" s="223"/>
      <c r="BL117" s="139"/>
      <c r="BM117" s="147"/>
      <c r="BN117" s="223"/>
      <c r="BO117" s="139"/>
      <c r="BP117" s="136"/>
      <c r="BQ117" s="203"/>
      <c r="BR117" s="381">
        <f t="shared" si="38"/>
        <v>0</v>
      </c>
      <c r="BS117" s="136"/>
      <c r="BT117" s="203">
        <f t="shared" si="39"/>
        <v>0</v>
      </c>
      <c r="BU117" s="207"/>
    </row>
    <row r="118" spans="1:73" ht="31.5" x14ac:dyDescent="0.25">
      <c r="A118" s="209">
        <v>98</v>
      </c>
      <c r="B118" s="333" t="s">
        <v>220</v>
      </c>
      <c r="C118" s="134"/>
      <c r="D118" s="132"/>
      <c r="E118" s="132"/>
      <c r="F118" s="132"/>
      <c r="G118" s="133"/>
      <c r="H118" s="132"/>
      <c r="I118" s="132"/>
      <c r="J118" s="132"/>
      <c r="K118" s="132"/>
      <c r="L118" s="133"/>
      <c r="M118" s="134"/>
      <c r="N118" s="132"/>
      <c r="O118" s="132"/>
      <c r="P118" s="132"/>
      <c r="Q118" s="132"/>
      <c r="R118" s="134"/>
      <c r="S118" s="132"/>
      <c r="T118" s="204">
        <v>12</v>
      </c>
      <c r="U118" s="136" t="str">
        <f t="shared" si="40"/>
        <v>/</v>
      </c>
      <c r="V118" s="204"/>
      <c r="W118" s="134"/>
      <c r="X118" s="132"/>
      <c r="Y118" s="204">
        <f t="shared" si="33"/>
        <v>12</v>
      </c>
      <c r="Z118" s="136" t="str">
        <f t="shared" si="30"/>
        <v>/</v>
      </c>
      <c r="AA118" s="203">
        <f t="shared" si="41"/>
        <v>0</v>
      </c>
      <c r="AB118" s="132"/>
      <c r="AC118" s="136"/>
      <c r="AD118" s="167"/>
      <c r="AE118" s="224"/>
      <c r="AF118" s="222"/>
      <c r="AG118" s="223"/>
      <c r="AH118" s="146"/>
      <c r="AI118" s="136"/>
      <c r="AJ118" s="242"/>
      <c r="AK118" s="224"/>
      <c r="AL118" s="222"/>
      <c r="AM118" s="242"/>
      <c r="AN118" s="243">
        <f t="shared" si="34"/>
        <v>0</v>
      </c>
      <c r="AO118" s="222"/>
      <c r="AP118" s="167">
        <f t="shared" si="35"/>
        <v>0</v>
      </c>
      <c r="AQ118" s="139"/>
      <c r="AR118" s="222"/>
      <c r="AS118" s="223"/>
      <c r="AT118" s="139"/>
      <c r="AU118" s="222"/>
      <c r="AV118" s="223"/>
      <c r="AW118" s="139"/>
      <c r="AX118" s="222"/>
      <c r="AY118" s="223"/>
      <c r="AZ118" s="204">
        <v>12</v>
      </c>
      <c r="BA118" s="136" t="str">
        <f t="shared" si="31"/>
        <v>/</v>
      </c>
      <c r="BB118" s="203"/>
      <c r="BC118" s="204">
        <f t="shared" si="36"/>
        <v>12</v>
      </c>
      <c r="BD118" s="136" t="str">
        <f t="shared" si="32"/>
        <v>/</v>
      </c>
      <c r="BE118" s="203">
        <f t="shared" si="37"/>
        <v>0</v>
      </c>
      <c r="BF118" s="132"/>
      <c r="BG118" s="150"/>
      <c r="BH118" s="150"/>
      <c r="BI118" s="139"/>
      <c r="BJ118" s="147"/>
      <c r="BK118" s="223"/>
      <c r="BL118" s="139"/>
      <c r="BM118" s="147"/>
      <c r="BN118" s="223"/>
      <c r="BO118" s="139"/>
      <c r="BP118" s="136"/>
      <c r="BQ118" s="203"/>
      <c r="BR118" s="381">
        <f t="shared" si="38"/>
        <v>0</v>
      </c>
      <c r="BS118" s="136"/>
      <c r="BT118" s="203">
        <f t="shared" si="39"/>
        <v>0</v>
      </c>
      <c r="BU118" s="207"/>
    </row>
    <row r="119" spans="1:73" x14ac:dyDescent="0.25">
      <c r="A119" s="209">
        <v>99</v>
      </c>
      <c r="B119" s="199" t="s">
        <v>107</v>
      </c>
      <c r="C119" s="134"/>
      <c r="D119" s="132"/>
      <c r="E119" s="132"/>
      <c r="F119" s="132"/>
      <c r="G119" s="133"/>
      <c r="H119" s="132"/>
      <c r="I119" s="132"/>
      <c r="J119" s="132"/>
      <c r="K119" s="132"/>
      <c r="L119" s="133"/>
      <c r="M119" s="134"/>
      <c r="N119" s="132"/>
      <c r="O119" s="132"/>
      <c r="P119" s="132"/>
      <c r="Q119" s="132"/>
      <c r="R119" s="134"/>
      <c r="S119" s="132"/>
      <c r="T119" s="204"/>
      <c r="U119" s="136" t="str">
        <f t="shared" si="40"/>
        <v/>
      </c>
      <c r="V119" s="204"/>
      <c r="W119" s="134"/>
      <c r="X119" s="132"/>
      <c r="Y119" s="204">
        <f t="shared" si="33"/>
        <v>0</v>
      </c>
      <c r="Z119" s="136" t="str">
        <f t="shared" si="30"/>
        <v/>
      </c>
      <c r="AA119" s="203">
        <f t="shared" si="41"/>
        <v>0</v>
      </c>
      <c r="AB119" s="132"/>
      <c r="AC119" s="136"/>
      <c r="AD119" s="167"/>
      <c r="AE119" s="224"/>
      <c r="AF119" s="222"/>
      <c r="AG119" s="223"/>
      <c r="AH119" s="146"/>
      <c r="AI119" s="136"/>
      <c r="AJ119" s="242"/>
      <c r="AK119" s="224"/>
      <c r="AL119" s="222"/>
      <c r="AM119" s="242"/>
      <c r="AN119" s="243">
        <f t="shared" si="34"/>
        <v>0</v>
      </c>
      <c r="AO119" s="222"/>
      <c r="AP119" s="167">
        <f t="shared" si="35"/>
        <v>0</v>
      </c>
      <c r="AQ119" s="139"/>
      <c r="AR119" s="222"/>
      <c r="AS119" s="223"/>
      <c r="AT119" s="139"/>
      <c r="AU119" s="222"/>
      <c r="AV119" s="223"/>
      <c r="AW119" s="139"/>
      <c r="AX119" s="222"/>
      <c r="AY119" s="223"/>
      <c r="AZ119" s="204"/>
      <c r="BA119" s="136" t="str">
        <f t="shared" si="31"/>
        <v/>
      </c>
      <c r="BB119" s="203"/>
      <c r="BC119" s="204">
        <f t="shared" si="36"/>
        <v>0</v>
      </c>
      <c r="BD119" s="136" t="str">
        <f t="shared" si="32"/>
        <v/>
      </c>
      <c r="BE119" s="203">
        <f t="shared" si="37"/>
        <v>0</v>
      </c>
      <c r="BF119" s="132"/>
      <c r="BG119" s="150"/>
      <c r="BH119" s="150"/>
      <c r="BI119" s="139"/>
      <c r="BJ119" s="147"/>
      <c r="BK119" s="223"/>
      <c r="BL119" s="139"/>
      <c r="BM119" s="147"/>
      <c r="BN119" s="223"/>
      <c r="BO119" s="139"/>
      <c r="BP119" s="136"/>
      <c r="BQ119" s="203"/>
      <c r="BR119" s="381">
        <f t="shared" si="38"/>
        <v>0</v>
      </c>
      <c r="BS119" s="136"/>
      <c r="BT119" s="203">
        <f t="shared" si="39"/>
        <v>0</v>
      </c>
      <c r="BU119" s="207"/>
    </row>
    <row r="120" spans="1:73" x14ac:dyDescent="0.25">
      <c r="A120" s="209">
        <v>100</v>
      </c>
      <c r="B120" s="378" t="s">
        <v>125</v>
      </c>
      <c r="C120" s="134"/>
      <c r="D120" s="132"/>
      <c r="E120" s="132"/>
      <c r="F120" s="132"/>
      <c r="G120" s="133"/>
      <c r="H120" s="132"/>
      <c r="I120" s="132"/>
      <c r="J120" s="132"/>
      <c r="K120" s="132"/>
      <c r="L120" s="133"/>
      <c r="M120" s="134"/>
      <c r="N120" s="132"/>
      <c r="O120" s="132"/>
      <c r="P120" s="132"/>
      <c r="Q120" s="132"/>
      <c r="R120" s="134"/>
      <c r="S120" s="132"/>
      <c r="T120" s="204">
        <v>0.7</v>
      </c>
      <c r="U120" s="136" t="str">
        <f t="shared" si="40"/>
        <v>/</v>
      </c>
      <c r="V120" s="204"/>
      <c r="W120" s="134"/>
      <c r="X120" s="132"/>
      <c r="Y120" s="204">
        <f t="shared" si="33"/>
        <v>0.7</v>
      </c>
      <c r="Z120" s="136" t="str">
        <f t="shared" si="30"/>
        <v>/</v>
      </c>
      <c r="AA120" s="203">
        <f t="shared" si="41"/>
        <v>0</v>
      </c>
      <c r="AB120" s="132"/>
      <c r="AC120" s="136"/>
      <c r="AD120" s="167"/>
      <c r="AE120" s="224"/>
      <c r="AF120" s="222"/>
      <c r="AG120" s="223"/>
      <c r="AH120" s="146"/>
      <c r="AI120" s="136"/>
      <c r="AJ120" s="242"/>
      <c r="AK120" s="224"/>
      <c r="AL120" s="222"/>
      <c r="AM120" s="242"/>
      <c r="AN120" s="243">
        <f t="shared" si="34"/>
        <v>0</v>
      </c>
      <c r="AO120" s="222"/>
      <c r="AP120" s="167">
        <f t="shared" si="35"/>
        <v>0</v>
      </c>
      <c r="AQ120" s="139"/>
      <c r="AR120" s="222"/>
      <c r="AS120" s="223"/>
      <c r="AT120" s="139"/>
      <c r="AU120" s="222"/>
      <c r="AV120" s="223"/>
      <c r="AW120" s="139"/>
      <c r="AX120" s="222"/>
      <c r="AY120" s="223"/>
      <c r="AZ120" s="204">
        <v>0.7</v>
      </c>
      <c r="BA120" s="136" t="str">
        <f t="shared" si="31"/>
        <v>/</v>
      </c>
      <c r="BB120" s="203"/>
      <c r="BC120" s="204">
        <f t="shared" si="36"/>
        <v>0.7</v>
      </c>
      <c r="BD120" s="136" t="str">
        <f t="shared" si="32"/>
        <v>/</v>
      </c>
      <c r="BE120" s="203">
        <f t="shared" si="37"/>
        <v>0</v>
      </c>
      <c r="BF120" s="132"/>
      <c r="BG120" s="150"/>
      <c r="BH120" s="150"/>
      <c r="BI120" s="139"/>
      <c r="BJ120" s="147"/>
      <c r="BK120" s="223"/>
      <c r="BL120" s="139"/>
      <c r="BM120" s="147"/>
      <c r="BN120" s="223"/>
      <c r="BO120" s="139"/>
      <c r="BP120" s="136"/>
      <c r="BQ120" s="203"/>
      <c r="BR120" s="381">
        <f t="shared" si="38"/>
        <v>0</v>
      </c>
      <c r="BS120" s="136"/>
      <c r="BT120" s="203">
        <f t="shared" si="39"/>
        <v>0</v>
      </c>
      <c r="BU120" s="207"/>
    </row>
    <row r="121" spans="1:73" ht="31.5" x14ac:dyDescent="0.25">
      <c r="A121" s="209">
        <v>101</v>
      </c>
      <c r="B121" s="378" t="s">
        <v>221</v>
      </c>
      <c r="C121" s="134"/>
      <c r="D121" s="132"/>
      <c r="E121" s="132"/>
      <c r="F121" s="132"/>
      <c r="G121" s="133"/>
      <c r="H121" s="132"/>
      <c r="I121" s="132"/>
      <c r="J121" s="132"/>
      <c r="K121" s="132"/>
      <c r="L121" s="133"/>
      <c r="M121" s="134"/>
      <c r="N121" s="132"/>
      <c r="O121" s="132"/>
      <c r="P121" s="132"/>
      <c r="Q121" s="132"/>
      <c r="R121" s="134"/>
      <c r="S121" s="132"/>
      <c r="T121" s="204">
        <v>4.5</v>
      </c>
      <c r="U121" s="136" t="str">
        <f t="shared" si="40"/>
        <v>/</v>
      </c>
      <c r="V121" s="204">
        <v>0.8</v>
      </c>
      <c r="W121" s="134"/>
      <c r="X121" s="132"/>
      <c r="Y121" s="204">
        <f t="shared" si="33"/>
        <v>4.5</v>
      </c>
      <c r="Z121" s="136" t="str">
        <f t="shared" si="30"/>
        <v>/</v>
      </c>
      <c r="AA121" s="203">
        <f t="shared" si="41"/>
        <v>0.8</v>
      </c>
      <c r="AB121" s="132"/>
      <c r="AC121" s="136"/>
      <c r="AD121" s="167"/>
      <c r="AE121" s="224"/>
      <c r="AF121" s="222"/>
      <c r="AG121" s="223"/>
      <c r="AH121" s="146"/>
      <c r="AI121" s="136"/>
      <c r="AJ121" s="242"/>
      <c r="AK121" s="224"/>
      <c r="AL121" s="222"/>
      <c r="AM121" s="242"/>
      <c r="AN121" s="243">
        <f t="shared" si="34"/>
        <v>0</v>
      </c>
      <c r="AO121" s="222"/>
      <c r="AP121" s="167">
        <f t="shared" si="35"/>
        <v>0</v>
      </c>
      <c r="AQ121" s="139"/>
      <c r="AR121" s="222"/>
      <c r="AS121" s="223"/>
      <c r="AT121" s="139"/>
      <c r="AU121" s="222"/>
      <c r="AV121" s="223"/>
      <c r="AW121" s="139"/>
      <c r="AX121" s="222"/>
      <c r="AY121" s="223"/>
      <c r="AZ121" s="204">
        <v>4.5</v>
      </c>
      <c r="BA121" s="136" t="str">
        <f t="shared" si="31"/>
        <v>/</v>
      </c>
      <c r="BB121" s="203">
        <v>0.8</v>
      </c>
      <c r="BC121" s="204">
        <f t="shared" si="36"/>
        <v>4.5</v>
      </c>
      <c r="BD121" s="136" t="str">
        <f t="shared" si="32"/>
        <v>/</v>
      </c>
      <c r="BE121" s="203">
        <f t="shared" si="37"/>
        <v>0.8</v>
      </c>
      <c r="BF121" s="132"/>
      <c r="BG121" s="150"/>
      <c r="BH121" s="150"/>
      <c r="BI121" s="139"/>
      <c r="BJ121" s="147"/>
      <c r="BK121" s="223"/>
      <c r="BL121" s="139"/>
      <c r="BM121" s="147"/>
      <c r="BN121" s="223"/>
      <c r="BO121" s="139"/>
      <c r="BP121" s="136"/>
      <c r="BQ121" s="203"/>
      <c r="BR121" s="381">
        <f t="shared" si="38"/>
        <v>0</v>
      </c>
      <c r="BS121" s="136"/>
      <c r="BT121" s="203">
        <f t="shared" si="39"/>
        <v>0</v>
      </c>
      <c r="BU121" s="207"/>
    </row>
    <row r="122" spans="1:73" x14ac:dyDescent="0.25">
      <c r="A122" s="209">
        <v>102</v>
      </c>
      <c r="B122" s="306" t="s">
        <v>222</v>
      </c>
      <c r="C122" s="134"/>
      <c r="D122" s="132"/>
      <c r="E122" s="132"/>
      <c r="F122" s="132"/>
      <c r="G122" s="133"/>
      <c r="H122" s="132"/>
      <c r="I122" s="132"/>
      <c r="J122" s="132"/>
      <c r="K122" s="132"/>
      <c r="L122" s="133"/>
      <c r="M122" s="134"/>
      <c r="N122" s="132"/>
      <c r="O122" s="132"/>
      <c r="P122" s="132"/>
      <c r="Q122" s="132"/>
      <c r="R122" s="134"/>
      <c r="S122" s="136"/>
      <c r="T122" s="204">
        <v>4</v>
      </c>
      <c r="U122" s="136" t="str">
        <f t="shared" si="40"/>
        <v>/</v>
      </c>
      <c r="V122" s="204"/>
      <c r="W122" s="165"/>
      <c r="X122" s="136"/>
      <c r="Y122" s="204">
        <f t="shared" si="33"/>
        <v>4</v>
      </c>
      <c r="Z122" s="136" t="str">
        <f t="shared" si="30"/>
        <v>/</v>
      </c>
      <c r="AA122" s="203">
        <f t="shared" si="41"/>
        <v>0</v>
      </c>
      <c r="AB122" s="132"/>
      <c r="AC122" s="136"/>
      <c r="AD122" s="221"/>
      <c r="AE122" s="224"/>
      <c r="AF122" s="222"/>
      <c r="AG122" s="223"/>
      <c r="AH122" s="240"/>
      <c r="AI122" s="241"/>
      <c r="AJ122" s="247"/>
      <c r="AK122" s="248"/>
      <c r="AL122" s="241"/>
      <c r="AM122" s="141"/>
      <c r="AN122" s="243">
        <f t="shared" si="34"/>
        <v>0</v>
      </c>
      <c r="AO122" s="241"/>
      <c r="AP122" s="167">
        <f t="shared" si="35"/>
        <v>0</v>
      </c>
      <c r="AQ122" s="139"/>
      <c r="AR122" s="222"/>
      <c r="AS122" s="223"/>
      <c r="AT122" s="139"/>
      <c r="AU122" s="222"/>
      <c r="AV122" s="223"/>
      <c r="AW122" s="139"/>
      <c r="AX122" s="222"/>
      <c r="AY122" s="223"/>
      <c r="AZ122" s="204">
        <v>4</v>
      </c>
      <c r="BA122" s="136" t="str">
        <f t="shared" si="31"/>
        <v>/</v>
      </c>
      <c r="BB122" s="203"/>
      <c r="BC122" s="204">
        <f t="shared" si="36"/>
        <v>4</v>
      </c>
      <c r="BD122" s="136" t="str">
        <f t="shared" si="32"/>
        <v>/</v>
      </c>
      <c r="BE122" s="203">
        <f t="shared" si="37"/>
        <v>0</v>
      </c>
      <c r="BF122" s="132"/>
      <c r="BG122" s="150"/>
      <c r="BH122" s="150"/>
      <c r="BI122" s="139"/>
      <c r="BJ122" s="147"/>
      <c r="BK122" s="223"/>
      <c r="BL122" s="139"/>
      <c r="BM122" s="147"/>
      <c r="BN122" s="223"/>
      <c r="BO122" s="139"/>
      <c r="BP122" s="136"/>
      <c r="BQ122" s="203"/>
      <c r="BR122" s="381">
        <f t="shared" si="38"/>
        <v>0</v>
      </c>
      <c r="BS122" s="136"/>
      <c r="BT122" s="203">
        <f t="shared" si="39"/>
        <v>0</v>
      </c>
      <c r="BU122" s="207"/>
    </row>
    <row r="123" spans="1:73" x14ac:dyDescent="0.25">
      <c r="A123" s="209">
        <v>103</v>
      </c>
      <c r="B123" s="201" t="s">
        <v>223</v>
      </c>
      <c r="C123" s="134"/>
      <c r="D123" s="132"/>
      <c r="E123" s="132"/>
      <c r="F123" s="132"/>
      <c r="G123" s="133"/>
      <c r="H123" s="132"/>
      <c r="I123" s="132"/>
      <c r="J123" s="132"/>
      <c r="K123" s="132"/>
      <c r="L123" s="133"/>
      <c r="M123" s="134"/>
      <c r="N123" s="132"/>
      <c r="O123" s="132"/>
      <c r="P123" s="132"/>
      <c r="Q123" s="132"/>
      <c r="R123" s="134"/>
      <c r="S123" s="132"/>
      <c r="T123" s="204"/>
      <c r="U123" s="136" t="str">
        <f t="shared" si="40"/>
        <v>/</v>
      </c>
      <c r="V123" s="204">
        <v>2</v>
      </c>
      <c r="W123" s="134"/>
      <c r="X123" s="132"/>
      <c r="Y123" s="204">
        <f t="shared" si="33"/>
        <v>0</v>
      </c>
      <c r="Z123" s="136" t="str">
        <f t="shared" si="30"/>
        <v>/</v>
      </c>
      <c r="AA123" s="203">
        <f t="shared" si="41"/>
        <v>2</v>
      </c>
      <c r="AB123" s="132"/>
      <c r="AC123" s="136"/>
      <c r="AD123" s="249"/>
      <c r="AE123" s="224"/>
      <c r="AF123" s="222"/>
      <c r="AG123" s="223"/>
      <c r="AH123" s="146"/>
      <c r="AI123" s="136"/>
      <c r="AJ123" s="242"/>
      <c r="AK123" s="224"/>
      <c r="AL123" s="222"/>
      <c r="AM123" s="242"/>
      <c r="AN123" s="243">
        <f t="shared" si="34"/>
        <v>0</v>
      </c>
      <c r="AO123" s="222"/>
      <c r="AP123" s="167">
        <f t="shared" si="35"/>
        <v>0</v>
      </c>
      <c r="AQ123" s="139"/>
      <c r="AR123" s="222"/>
      <c r="AS123" s="223"/>
      <c r="AT123" s="139"/>
      <c r="AU123" s="222"/>
      <c r="AV123" s="223"/>
      <c r="AW123" s="139"/>
      <c r="AX123" s="222"/>
      <c r="AY123" s="223"/>
      <c r="AZ123" s="204"/>
      <c r="BA123" s="136" t="str">
        <f t="shared" si="31"/>
        <v>/</v>
      </c>
      <c r="BB123" s="203">
        <v>2</v>
      </c>
      <c r="BC123" s="204">
        <f t="shared" si="36"/>
        <v>0</v>
      </c>
      <c r="BD123" s="136" t="str">
        <f t="shared" si="32"/>
        <v>/</v>
      </c>
      <c r="BE123" s="203">
        <f t="shared" si="37"/>
        <v>2</v>
      </c>
      <c r="BF123" s="132"/>
      <c r="BG123" s="150"/>
      <c r="BH123" s="150"/>
      <c r="BI123" s="139"/>
      <c r="BJ123" s="147"/>
      <c r="BK123" s="223"/>
      <c r="BL123" s="139"/>
      <c r="BM123" s="147"/>
      <c r="BN123" s="223"/>
      <c r="BO123" s="139"/>
      <c r="BP123" s="136"/>
      <c r="BQ123" s="203"/>
      <c r="BR123" s="381">
        <f t="shared" si="38"/>
        <v>0</v>
      </c>
      <c r="BS123" s="136"/>
      <c r="BT123" s="203">
        <f t="shared" si="39"/>
        <v>0</v>
      </c>
      <c r="BU123" s="207"/>
    </row>
    <row r="124" spans="1:73" x14ac:dyDescent="0.25">
      <c r="A124" s="209">
        <v>104</v>
      </c>
      <c r="B124" s="201" t="s">
        <v>224</v>
      </c>
      <c r="C124" s="134"/>
      <c r="D124" s="132"/>
      <c r="E124" s="132"/>
      <c r="F124" s="132"/>
      <c r="G124" s="133"/>
      <c r="H124" s="132"/>
      <c r="I124" s="132"/>
      <c r="J124" s="132"/>
      <c r="K124" s="132"/>
      <c r="L124" s="133"/>
      <c r="M124" s="134"/>
      <c r="N124" s="132"/>
      <c r="O124" s="132"/>
      <c r="P124" s="132"/>
      <c r="Q124" s="132"/>
      <c r="R124" s="166"/>
      <c r="S124" s="136"/>
      <c r="T124" s="204"/>
      <c r="U124" s="136" t="str">
        <f t="shared" si="40"/>
        <v>/</v>
      </c>
      <c r="V124" s="204">
        <v>2</v>
      </c>
      <c r="W124" s="166"/>
      <c r="X124" s="136"/>
      <c r="Y124" s="204">
        <f t="shared" si="33"/>
        <v>0</v>
      </c>
      <c r="Z124" s="136" t="str">
        <f t="shared" si="30"/>
        <v>/</v>
      </c>
      <c r="AA124" s="203">
        <f t="shared" si="41"/>
        <v>2</v>
      </c>
      <c r="AB124" s="250"/>
      <c r="AC124" s="136"/>
      <c r="AD124" s="167"/>
      <c r="AE124" s="224"/>
      <c r="AF124" s="222"/>
      <c r="AG124" s="223"/>
      <c r="AH124" s="146"/>
      <c r="AI124" s="136"/>
      <c r="AJ124" s="242"/>
      <c r="AK124" s="224"/>
      <c r="AL124" s="222"/>
      <c r="AM124" s="242"/>
      <c r="AN124" s="243">
        <f t="shared" si="34"/>
        <v>0</v>
      </c>
      <c r="AO124" s="222"/>
      <c r="AP124" s="167">
        <f t="shared" si="35"/>
        <v>0</v>
      </c>
      <c r="AQ124" s="139"/>
      <c r="AR124" s="222"/>
      <c r="AS124" s="223"/>
      <c r="AT124" s="139"/>
      <c r="AU124" s="222"/>
      <c r="AV124" s="223"/>
      <c r="AW124" s="139"/>
      <c r="AX124" s="222"/>
      <c r="AY124" s="223"/>
      <c r="AZ124" s="204"/>
      <c r="BA124" s="136" t="str">
        <f t="shared" si="31"/>
        <v>/</v>
      </c>
      <c r="BB124" s="203">
        <v>2</v>
      </c>
      <c r="BC124" s="204">
        <f t="shared" si="36"/>
        <v>0</v>
      </c>
      <c r="BD124" s="136" t="str">
        <f t="shared" si="32"/>
        <v>/</v>
      </c>
      <c r="BE124" s="203">
        <f t="shared" si="37"/>
        <v>2</v>
      </c>
      <c r="BF124" s="250"/>
      <c r="BG124" s="150"/>
      <c r="BH124" s="150"/>
      <c r="BI124" s="139"/>
      <c r="BJ124" s="147"/>
      <c r="BK124" s="223"/>
      <c r="BL124" s="139"/>
      <c r="BM124" s="147"/>
      <c r="BN124" s="223"/>
      <c r="BO124" s="139"/>
      <c r="BP124" s="136"/>
      <c r="BQ124" s="203"/>
      <c r="BR124" s="381">
        <f t="shared" si="38"/>
        <v>0</v>
      </c>
      <c r="BS124" s="136"/>
      <c r="BT124" s="203">
        <f t="shared" si="39"/>
        <v>0</v>
      </c>
      <c r="BU124" s="207"/>
    </row>
    <row r="125" spans="1:73" x14ac:dyDescent="0.25">
      <c r="A125" s="209">
        <v>105</v>
      </c>
      <c r="B125" s="306" t="s">
        <v>225</v>
      </c>
      <c r="C125" s="134"/>
      <c r="D125" s="132"/>
      <c r="E125" s="132"/>
      <c r="F125" s="132"/>
      <c r="G125" s="133"/>
      <c r="H125" s="132"/>
      <c r="I125" s="132"/>
      <c r="J125" s="132"/>
      <c r="K125" s="132"/>
      <c r="L125" s="133"/>
      <c r="M125" s="134"/>
      <c r="N125" s="132"/>
      <c r="O125" s="132"/>
      <c r="P125" s="132"/>
      <c r="Q125" s="132"/>
      <c r="R125" s="166"/>
      <c r="S125" s="136"/>
      <c r="T125" s="204"/>
      <c r="U125" s="136" t="str">
        <f t="shared" si="40"/>
        <v>/</v>
      </c>
      <c r="V125" s="204">
        <v>0.5</v>
      </c>
      <c r="W125" s="166"/>
      <c r="X125" s="136"/>
      <c r="Y125" s="204">
        <f t="shared" si="33"/>
        <v>0</v>
      </c>
      <c r="Z125" s="136" t="str">
        <f t="shared" si="30"/>
        <v>/</v>
      </c>
      <c r="AA125" s="203">
        <f t="shared" si="41"/>
        <v>0.5</v>
      </c>
      <c r="AB125" s="251"/>
      <c r="AC125" s="136"/>
      <c r="AD125" s="167"/>
      <c r="AE125" s="224"/>
      <c r="AF125" s="222"/>
      <c r="AG125" s="223"/>
      <c r="AH125" s="146"/>
      <c r="AI125" s="136"/>
      <c r="AJ125" s="242"/>
      <c r="AK125" s="224"/>
      <c r="AL125" s="222"/>
      <c r="AM125" s="242"/>
      <c r="AN125" s="243">
        <f t="shared" si="34"/>
        <v>0</v>
      </c>
      <c r="AO125" s="222"/>
      <c r="AP125" s="167">
        <f t="shared" si="35"/>
        <v>0</v>
      </c>
      <c r="AQ125" s="139"/>
      <c r="AR125" s="222"/>
      <c r="AS125" s="223"/>
      <c r="AT125" s="139"/>
      <c r="AU125" s="222"/>
      <c r="AV125" s="223"/>
      <c r="AW125" s="139"/>
      <c r="AX125" s="222"/>
      <c r="AY125" s="223"/>
      <c r="AZ125" s="204"/>
      <c r="BA125" s="136" t="str">
        <f t="shared" si="31"/>
        <v>/</v>
      </c>
      <c r="BB125" s="203">
        <v>0.5</v>
      </c>
      <c r="BC125" s="204">
        <f t="shared" si="36"/>
        <v>0</v>
      </c>
      <c r="BD125" s="136" t="str">
        <f t="shared" si="32"/>
        <v>/</v>
      </c>
      <c r="BE125" s="203">
        <f t="shared" si="37"/>
        <v>0.5</v>
      </c>
      <c r="BF125" s="251"/>
      <c r="BG125" s="150"/>
      <c r="BH125" s="150"/>
      <c r="BI125" s="139"/>
      <c r="BJ125" s="147"/>
      <c r="BK125" s="223"/>
      <c r="BL125" s="139"/>
      <c r="BM125" s="147"/>
      <c r="BN125" s="223"/>
      <c r="BO125" s="139"/>
      <c r="BP125" s="136"/>
      <c r="BQ125" s="203"/>
      <c r="BR125" s="381">
        <f t="shared" si="38"/>
        <v>0</v>
      </c>
      <c r="BS125" s="136"/>
      <c r="BT125" s="203">
        <f t="shared" si="39"/>
        <v>0</v>
      </c>
      <c r="BU125" s="207"/>
    </row>
    <row r="126" spans="1:73" x14ac:dyDescent="0.25">
      <c r="A126" s="209">
        <v>106</v>
      </c>
      <c r="B126" s="306" t="s">
        <v>226</v>
      </c>
      <c r="C126" s="134"/>
      <c r="D126" s="132"/>
      <c r="E126" s="132"/>
      <c r="F126" s="132"/>
      <c r="G126" s="133"/>
      <c r="H126" s="132"/>
      <c r="I126" s="132"/>
      <c r="J126" s="132"/>
      <c r="K126" s="132"/>
      <c r="L126" s="133"/>
      <c r="M126" s="134"/>
      <c r="N126" s="132"/>
      <c r="O126" s="132"/>
      <c r="P126" s="132"/>
      <c r="Q126" s="132"/>
      <c r="R126" s="166"/>
      <c r="S126" s="136"/>
      <c r="T126" s="204">
        <v>5</v>
      </c>
      <c r="U126" s="136" t="str">
        <f t="shared" si="40"/>
        <v>/</v>
      </c>
      <c r="V126" s="204"/>
      <c r="W126" s="166"/>
      <c r="X126" s="136"/>
      <c r="Y126" s="204">
        <f t="shared" si="33"/>
        <v>5</v>
      </c>
      <c r="Z126" s="136" t="str">
        <f t="shared" si="30"/>
        <v>/</v>
      </c>
      <c r="AA126" s="203">
        <f t="shared" si="41"/>
        <v>0</v>
      </c>
      <c r="AB126" s="252"/>
      <c r="AC126" s="136"/>
      <c r="AD126" s="167"/>
      <c r="AE126" s="224"/>
      <c r="AF126" s="222"/>
      <c r="AG126" s="223"/>
      <c r="AH126" s="146"/>
      <c r="AI126" s="136"/>
      <c r="AJ126" s="242"/>
      <c r="AK126" s="224"/>
      <c r="AL126" s="222"/>
      <c r="AM126" s="242"/>
      <c r="AN126" s="243">
        <f t="shared" si="34"/>
        <v>0</v>
      </c>
      <c r="AO126" s="222"/>
      <c r="AP126" s="167">
        <f t="shared" si="35"/>
        <v>0</v>
      </c>
      <c r="AQ126" s="139"/>
      <c r="AR126" s="222"/>
      <c r="AS126" s="223"/>
      <c r="AT126" s="139"/>
      <c r="AU126" s="222"/>
      <c r="AV126" s="223"/>
      <c r="AW126" s="139"/>
      <c r="AX126" s="222"/>
      <c r="AY126" s="223"/>
      <c r="AZ126" s="204">
        <v>5</v>
      </c>
      <c r="BA126" s="136" t="str">
        <f t="shared" si="31"/>
        <v>/</v>
      </c>
      <c r="BB126" s="203"/>
      <c r="BC126" s="204">
        <f t="shared" si="36"/>
        <v>5</v>
      </c>
      <c r="BD126" s="136" t="str">
        <f t="shared" si="32"/>
        <v>/</v>
      </c>
      <c r="BE126" s="203">
        <f t="shared" si="37"/>
        <v>0</v>
      </c>
      <c r="BF126" s="252"/>
      <c r="BG126" s="150"/>
      <c r="BH126" s="150"/>
      <c r="BI126" s="139"/>
      <c r="BJ126" s="147"/>
      <c r="BK126" s="223"/>
      <c r="BL126" s="139"/>
      <c r="BM126" s="147"/>
      <c r="BN126" s="223"/>
      <c r="BO126" s="139"/>
      <c r="BP126" s="136"/>
      <c r="BQ126" s="203"/>
      <c r="BR126" s="381">
        <f t="shared" si="38"/>
        <v>0</v>
      </c>
      <c r="BS126" s="136"/>
      <c r="BT126" s="203">
        <f t="shared" si="39"/>
        <v>0</v>
      </c>
      <c r="BU126" s="207"/>
    </row>
    <row r="127" spans="1:73" x14ac:dyDescent="0.25">
      <c r="A127" s="209">
        <v>107</v>
      </c>
      <c r="B127" s="196" t="s">
        <v>93</v>
      </c>
      <c r="C127" s="134"/>
      <c r="D127" s="132"/>
      <c r="E127" s="132"/>
      <c r="F127" s="132"/>
      <c r="G127" s="133"/>
      <c r="H127" s="132"/>
      <c r="I127" s="132"/>
      <c r="J127" s="132"/>
      <c r="K127" s="132"/>
      <c r="L127" s="133"/>
      <c r="M127" s="134"/>
      <c r="N127" s="132"/>
      <c r="O127" s="132"/>
      <c r="P127" s="132"/>
      <c r="Q127" s="132"/>
      <c r="R127" s="166"/>
      <c r="S127" s="136"/>
      <c r="T127" s="204"/>
      <c r="U127" s="136" t="str">
        <f t="shared" si="40"/>
        <v/>
      </c>
      <c r="V127" s="204"/>
      <c r="W127" s="166"/>
      <c r="X127" s="136"/>
      <c r="Y127" s="204">
        <f t="shared" si="33"/>
        <v>0</v>
      </c>
      <c r="Z127" s="136" t="str">
        <f t="shared" si="30"/>
        <v/>
      </c>
      <c r="AA127" s="203">
        <f t="shared" si="41"/>
        <v>0</v>
      </c>
      <c r="AB127" s="252"/>
      <c r="AC127" s="136"/>
      <c r="AD127" s="167"/>
      <c r="AE127" s="224"/>
      <c r="AF127" s="222"/>
      <c r="AG127" s="223"/>
      <c r="AH127" s="146"/>
      <c r="AI127" s="136"/>
      <c r="AJ127" s="242"/>
      <c r="AK127" s="224"/>
      <c r="AL127" s="222"/>
      <c r="AM127" s="242"/>
      <c r="AN127" s="243">
        <f t="shared" si="34"/>
        <v>0</v>
      </c>
      <c r="AO127" s="222"/>
      <c r="AP127" s="167">
        <f t="shared" si="35"/>
        <v>0</v>
      </c>
      <c r="AQ127" s="139"/>
      <c r="AR127" s="222"/>
      <c r="AS127" s="223"/>
      <c r="AT127" s="139"/>
      <c r="AU127" s="222"/>
      <c r="AV127" s="223"/>
      <c r="AW127" s="139"/>
      <c r="AX127" s="222"/>
      <c r="AY127" s="223"/>
      <c r="AZ127" s="204"/>
      <c r="BA127" s="136" t="str">
        <f t="shared" si="31"/>
        <v/>
      </c>
      <c r="BB127" s="203"/>
      <c r="BC127" s="204">
        <f t="shared" si="36"/>
        <v>0</v>
      </c>
      <c r="BD127" s="136" t="str">
        <f t="shared" si="32"/>
        <v/>
      </c>
      <c r="BE127" s="203">
        <f t="shared" si="37"/>
        <v>0</v>
      </c>
      <c r="BF127" s="252"/>
      <c r="BG127" s="150"/>
      <c r="BH127" s="150"/>
      <c r="BI127" s="139"/>
      <c r="BJ127" s="147"/>
      <c r="BK127" s="223"/>
      <c r="BL127" s="139"/>
      <c r="BM127" s="147"/>
      <c r="BN127" s="223"/>
      <c r="BO127" s="139"/>
      <c r="BP127" s="136"/>
      <c r="BQ127" s="203"/>
      <c r="BR127" s="381">
        <f t="shared" si="38"/>
        <v>0</v>
      </c>
      <c r="BS127" s="136"/>
      <c r="BT127" s="203">
        <f t="shared" si="39"/>
        <v>0</v>
      </c>
      <c r="BU127" s="207"/>
    </row>
    <row r="128" spans="1:73" ht="31.5" x14ac:dyDescent="0.25">
      <c r="A128" s="209">
        <v>108</v>
      </c>
      <c r="B128" s="201" t="s">
        <v>227</v>
      </c>
      <c r="C128" s="134"/>
      <c r="D128" s="132"/>
      <c r="E128" s="132"/>
      <c r="F128" s="132"/>
      <c r="G128" s="133"/>
      <c r="H128" s="132"/>
      <c r="I128" s="132"/>
      <c r="J128" s="132"/>
      <c r="K128" s="132"/>
      <c r="L128" s="133"/>
      <c r="M128" s="134"/>
      <c r="N128" s="132"/>
      <c r="O128" s="132"/>
      <c r="P128" s="132"/>
      <c r="Q128" s="132"/>
      <c r="R128" s="166"/>
      <c r="S128" s="136"/>
      <c r="T128" s="204">
        <v>2.2000000000000002</v>
      </c>
      <c r="U128" s="136" t="str">
        <f t="shared" si="40"/>
        <v>/</v>
      </c>
      <c r="V128" s="204">
        <v>0.1</v>
      </c>
      <c r="W128" s="166"/>
      <c r="X128" s="136"/>
      <c r="Y128" s="204">
        <f t="shared" si="33"/>
        <v>2.2000000000000002</v>
      </c>
      <c r="Z128" s="136" t="str">
        <f t="shared" si="30"/>
        <v>/</v>
      </c>
      <c r="AA128" s="203">
        <f t="shared" si="41"/>
        <v>0.1</v>
      </c>
      <c r="AB128" s="252"/>
      <c r="AC128" s="136"/>
      <c r="AD128" s="167"/>
      <c r="AE128" s="224"/>
      <c r="AF128" s="222"/>
      <c r="AG128" s="223"/>
      <c r="AH128" s="146"/>
      <c r="AI128" s="136"/>
      <c r="AJ128" s="242"/>
      <c r="AK128" s="224"/>
      <c r="AL128" s="222"/>
      <c r="AM128" s="242"/>
      <c r="AN128" s="243">
        <f t="shared" si="34"/>
        <v>0</v>
      </c>
      <c r="AO128" s="222"/>
      <c r="AP128" s="167">
        <f t="shared" si="35"/>
        <v>0</v>
      </c>
      <c r="AQ128" s="139"/>
      <c r="AR128" s="222"/>
      <c r="AS128" s="223"/>
      <c r="AT128" s="139"/>
      <c r="AU128" s="222"/>
      <c r="AV128" s="223"/>
      <c r="AW128" s="139"/>
      <c r="AX128" s="222"/>
      <c r="AY128" s="223"/>
      <c r="AZ128" s="204">
        <v>2.2000000000000002</v>
      </c>
      <c r="BA128" s="136" t="str">
        <f t="shared" si="31"/>
        <v>/</v>
      </c>
      <c r="BB128" s="203">
        <v>0.1</v>
      </c>
      <c r="BC128" s="204">
        <f t="shared" si="36"/>
        <v>2.2000000000000002</v>
      </c>
      <c r="BD128" s="136" t="str">
        <f t="shared" si="32"/>
        <v>/</v>
      </c>
      <c r="BE128" s="203">
        <f t="shared" si="37"/>
        <v>0.1</v>
      </c>
      <c r="BF128" s="252"/>
      <c r="BG128" s="150"/>
      <c r="BH128" s="150"/>
      <c r="BI128" s="139"/>
      <c r="BJ128" s="147"/>
      <c r="BK128" s="223"/>
      <c r="BL128" s="139"/>
      <c r="BM128" s="147"/>
      <c r="BN128" s="223"/>
      <c r="BO128" s="139"/>
      <c r="BP128" s="136"/>
      <c r="BQ128" s="203"/>
      <c r="BR128" s="381">
        <f t="shared" si="38"/>
        <v>0</v>
      </c>
      <c r="BS128" s="136"/>
      <c r="BT128" s="203">
        <f t="shared" si="39"/>
        <v>0</v>
      </c>
      <c r="BU128" s="207"/>
    </row>
    <row r="129" spans="1:73" ht="47.25" x14ac:dyDescent="0.25">
      <c r="A129" s="209">
        <v>109</v>
      </c>
      <c r="B129" s="201" t="s">
        <v>228</v>
      </c>
      <c r="C129" s="134"/>
      <c r="D129" s="132"/>
      <c r="E129" s="132"/>
      <c r="F129" s="132"/>
      <c r="G129" s="133"/>
      <c r="H129" s="132"/>
      <c r="I129" s="132"/>
      <c r="J129" s="132"/>
      <c r="K129" s="132"/>
      <c r="L129" s="133"/>
      <c r="M129" s="134"/>
      <c r="N129" s="132"/>
      <c r="O129" s="132"/>
      <c r="P129" s="132"/>
      <c r="Q129" s="132"/>
      <c r="R129" s="166"/>
      <c r="S129" s="136"/>
      <c r="T129" s="204">
        <v>2.7</v>
      </c>
      <c r="U129" s="136" t="str">
        <f t="shared" si="40"/>
        <v>/</v>
      </c>
      <c r="V129" s="204">
        <v>0.25</v>
      </c>
      <c r="W129" s="166"/>
      <c r="X129" s="136"/>
      <c r="Y129" s="204">
        <f t="shared" si="33"/>
        <v>2.7</v>
      </c>
      <c r="Z129" s="136" t="str">
        <f t="shared" si="30"/>
        <v>/</v>
      </c>
      <c r="AA129" s="203">
        <f t="shared" si="41"/>
        <v>0.25</v>
      </c>
      <c r="AB129" s="252"/>
      <c r="AC129" s="136"/>
      <c r="AD129" s="167"/>
      <c r="AE129" s="224"/>
      <c r="AF129" s="222"/>
      <c r="AG129" s="223"/>
      <c r="AH129" s="146"/>
      <c r="AI129" s="136"/>
      <c r="AJ129" s="242"/>
      <c r="AK129" s="224"/>
      <c r="AL129" s="222"/>
      <c r="AM129" s="242"/>
      <c r="AN129" s="243">
        <f t="shared" si="34"/>
        <v>0</v>
      </c>
      <c r="AO129" s="222"/>
      <c r="AP129" s="167">
        <f t="shared" si="35"/>
        <v>0</v>
      </c>
      <c r="AQ129" s="139"/>
      <c r="AR129" s="222"/>
      <c r="AS129" s="223"/>
      <c r="AT129" s="139"/>
      <c r="AU129" s="222"/>
      <c r="AV129" s="223"/>
      <c r="AW129" s="139"/>
      <c r="AX129" s="222"/>
      <c r="AY129" s="223"/>
      <c r="AZ129" s="204">
        <v>2.7</v>
      </c>
      <c r="BA129" s="136" t="str">
        <f t="shared" si="31"/>
        <v>/</v>
      </c>
      <c r="BB129" s="203">
        <v>0.16</v>
      </c>
      <c r="BC129" s="204">
        <f t="shared" si="36"/>
        <v>2.7</v>
      </c>
      <c r="BD129" s="136" t="str">
        <f t="shared" si="32"/>
        <v>/</v>
      </c>
      <c r="BE129" s="203">
        <f t="shared" si="37"/>
        <v>0.16</v>
      </c>
      <c r="BF129" s="149"/>
      <c r="BG129" s="150"/>
      <c r="BH129" s="150"/>
      <c r="BI129" s="139"/>
      <c r="BJ129" s="147"/>
      <c r="BK129" s="223"/>
      <c r="BL129" s="139"/>
      <c r="BM129" s="147"/>
      <c r="BN129" s="223"/>
      <c r="BO129" s="139"/>
      <c r="BP129" s="147"/>
      <c r="BQ129" s="203"/>
      <c r="BR129" s="381">
        <f t="shared" si="38"/>
        <v>0</v>
      </c>
      <c r="BS129" s="147"/>
      <c r="BT129" s="203">
        <f t="shared" si="39"/>
        <v>0</v>
      </c>
      <c r="BU129" s="207"/>
    </row>
    <row r="130" spans="1:73" ht="63" x14ac:dyDescent="0.25">
      <c r="A130" s="209">
        <v>110</v>
      </c>
      <c r="B130" s="201" t="s">
        <v>229</v>
      </c>
      <c r="C130" s="134"/>
      <c r="D130" s="132"/>
      <c r="E130" s="132"/>
      <c r="F130" s="132"/>
      <c r="G130" s="133"/>
      <c r="H130" s="132"/>
      <c r="I130" s="132"/>
      <c r="J130" s="132"/>
      <c r="K130" s="132"/>
      <c r="L130" s="133"/>
      <c r="M130" s="134"/>
      <c r="N130" s="132"/>
      <c r="O130" s="132"/>
      <c r="P130" s="132"/>
      <c r="Q130" s="132"/>
      <c r="R130" s="166"/>
      <c r="S130" s="136"/>
      <c r="T130" s="204">
        <v>2.6</v>
      </c>
      <c r="U130" s="136" t="str">
        <f t="shared" si="40"/>
        <v>/</v>
      </c>
      <c r="V130" s="204">
        <v>0.26</v>
      </c>
      <c r="W130" s="166"/>
      <c r="X130" s="136"/>
      <c r="Y130" s="204">
        <f t="shared" si="33"/>
        <v>2.6</v>
      </c>
      <c r="Z130" s="136" t="str">
        <f t="shared" si="30"/>
        <v>/</v>
      </c>
      <c r="AA130" s="203">
        <f t="shared" si="41"/>
        <v>0.26</v>
      </c>
      <c r="AB130" s="252"/>
      <c r="AC130" s="136"/>
      <c r="AD130" s="167"/>
      <c r="AE130" s="373"/>
      <c r="AF130" s="374"/>
      <c r="AG130" s="375"/>
      <c r="AH130" s="146"/>
      <c r="AI130" s="136"/>
      <c r="AJ130" s="242"/>
      <c r="AK130" s="373"/>
      <c r="AL130" s="374"/>
      <c r="AM130" s="242"/>
      <c r="AN130" s="243">
        <f t="shared" si="34"/>
        <v>0</v>
      </c>
      <c r="AO130" s="374"/>
      <c r="AP130" s="167">
        <f t="shared" si="35"/>
        <v>0</v>
      </c>
      <c r="AQ130" s="139"/>
      <c r="AR130" s="374"/>
      <c r="AS130" s="375"/>
      <c r="AT130" s="139"/>
      <c r="AU130" s="374"/>
      <c r="AV130" s="375"/>
      <c r="AW130" s="139"/>
      <c r="AX130" s="374"/>
      <c r="AY130" s="375"/>
      <c r="AZ130" s="204">
        <v>2.6</v>
      </c>
      <c r="BA130" s="136" t="str">
        <f t="shared" si="31"/>
        <v>/</v>
      </c>
      <c r="BB130" s="203">
        <v>0.16</v>
      </c>
      <c r="BC130" s="204">
        <f t="shared" si="36"/>
        <v>2.6</v>
      </c>
      <c r="BD130" s="136" t="str">
        <f t="shared" si="32"/>
        <v>/</v>
      </c>
      <c r="BE130" s="203">
        <f t="shared" si="37"/>
        <v>0.16</v>
      </c>
      <c r="BF130" s="149"/>
      <c r="BG130" s="150"/>
      <c r="BH130" s="150"/>
      <c r="BI130" s="139"/>
      <c r="BJ130" s="147"/>
      <c r="BK130" s="375"/>
      <c r="BL130" s="139"/>
      <c r="BM130" s="147"/>
      <c r="BN130" s="375"/>
      <c r="BO130" s="139"/>
      <c r="BP130" s="147"/>
      <c r="BQ130" s="203"/>
      <c r="BR130" s="381">
        <f t="shared" si="38"/>
        <v>0</v>
      </c>
      <c r="BS130" s="147"/>
      <c r="BT130" s="203">
        <f t="shared" si="39"/>
        <v>0</v>
      </c>
      <c r="BU130" s="207"/>
    </row>
    <row r="131" spans="1:73" x14ac:dyDescent="0.25">
      <c r="A131" s="209">
        <v>111</v>
      </c>
      <c r="B131" s="196" t="s">
        <v>94</v>
      </c>
      <c r="C131" s="134"/>
      <c r="D131" s="132"/>
      <c r="E131" s="132"/>
      <c r="F131" s="132"/>
      <c r="G131" s="133"/>
      <c r="H131" s="132"/>
      <c r="I131" s="132"/>
      <c r="J131" s="132"/>
      <c r="K131" s="132"/>
      <c r="L131" s="133"/>
      <c r="M131" s="134"/>
      <c r="N131" s="132"/>
      <c r="O131" s="132"/>
      <c r="P131" s="132"/>
      <c r="Q131" s="132"/>
      <c r="R131" s="166"/>
      <c r="S131" s="136"/>
      <c r="T131" s="204"/>
      <c r="U131" s="136" t="str">
        <f t="shared" si="40"/>
        <v/>
      </c>
      <c r="V131" s="204"/>
      <c r="W131" s="166"/>
      <c r="X131" s="136"/>
      <c r="Y131" s="204">
        <f t="shared" si="33"/>
        <v>0</v>
      </c>
      <c r="Z131" s="136" t="str">
        <f t="shared" si="30"/>
        <v/>
      </c>
      <c r="AA131" s="203">
        <f t="shared" si="41"/>
        <v>0</v>
      </c>
      <c r="AB131" s="252"/>
      <c r="AC131" s="136"/>
      <c r="AD131" s="167"/>
      <c r="AE131" s="373"/>
      <c r="AF131" s="374"/>
      <c r="AG131" s="375"/>
      <c r="AH131" s="146"/>
      <c r="AI131" s="136"/>
      <c r="AJ131" s="242"/>
      <c r="AK131" s="373"/>
      <c r="AL131" s="374"/>
      <c r="AM131" s="242"/>
      <c r="AN131" s="243">
        <f t="shared" si="34"/>
        <v>0</v>
      </c>
      <c r="AO131" s="374"/>
      <c r="AP131" s="167">
        <f t="shared" si="35"/>
        <v>0</v>
      </c>
      <c r="AQ131" s="139"/>
      <c r="AR131" s="374"/>
      <c r="AS131" s="375"/>
      <c r="AT131" s="139"/>
      <c r="AU131" s="374"/>
      <c r="AV131" s="375"/>
      <c r="AW131" s="139"/>
      <c r="AX131" s="374"/>
      <c r="AY131" s="375"/>
      <c r="AZ131" s="204"/>
      <c r="BA131" s="136" t="str">
        <f t="shared" si="31"/>
        <v/>
      </c>
      <c r="BB131" s="203"/>
      <c r="BC131" s="204">
        <f t="shared" si="36"/>
        <v>0</v>
      </c>
      <c r="BD131" s="136" t="str">
        <f t="shared" si="32"/>
        <v/>
      </c>
      <c r="BE131" s="203">
        <f t="shared" si="37"/>
        <v>0</v>
      </c>
      <c r="BF131" s="149"/>
      <c r="BG131" s="150"/>
      <c r="BH131" s="150"/>
      <c r="BI131" s="139"/>
      <c r="BJ131" s="147"/>
      <c r="BK131" s="375"/>
      <c r="BL131" s="139"/>
      <c r="BM131" s="147"/>
      <c r="BN131" s="375"/>
      <c r="BO131" s="139"/>
      <c r="BP131" s="147"/>
      <c r="BQ131" s="203"/>
      <c r="BR131" s="381">
        <f t="shared" si="38"/>
        <v>0</v>
      </c>
      <c r="BS131" s="147"/>
      <c r="BT131" s="203">
        <f t="shared" si="39"/>
        <v>0</v>
      </c>
      <c r="BU131" s="207"/>
    </row>
    <row r="132" spans="1:73" ht="31.5" x14ac:dyDescent="0.25">
      <c r="A132" s="209">
        <v>112</v>
      </c>
      <c r="B132" s="347" t="s">
        <v>230</v>
      </c>
      <c r="C132" s="134"/>
      <c r="D132" s="132"/>
      <c r="E132" s="132"/>
      <c r="F132" s="132"/>
      <c r="G132" s="133"/>
      <c r="H132" s="132"/>
      <c r="I132" s="132"/>
      <c r="J132" s="132"/>
      <c r="K132" s="132"/>
      <c r="L132" s="133"/>
      <c r="M132" s="134"/>
      <c r="N132" s="132"/>
      <c r="O132" s="132"/>
      <c r="P132" s="132"/>
      <c r="Q132" s="132"/>
      <c r="R132" s="166"/>
      <c r="S132" s="136"/>
      <c r="T132" s="204">
        <v>2.8</v>
      </c>
      <c r="U132" s="136" t="str">
        <f t="shared" si="40"/>
        <v>/</v>
      </c>
      <c r="V132" s="204"/>
      <c r="W132" s="166"/>
      <c r="X132" s="136"/>
      <c r="Y132" s="204">
        <f t="shared" si="33"/>
        <v>2.8</v>
      </c>
      <c r="Z132" s="136" t="str">
        <f t="shared" si="30"/>
        <v>/</v>
      </c>
      <c r="AA132" s="203">
        <f t="shared" si="41"/>
        <v>0</v>
      </c>
      <c r="AB132" s="252"/>
      <c r="AC132" s="136"/>
      <c r="AD132" s="167"/>
      <c r="AE132" s="373"/>
      <c r="AF132" s="374"/>
      <c r="AG132" s="375"/>
      <c r="AH132" s="146"/>
      <c r="AI132" s="136"/>
      <c r="AJ132" s="242"/>
      <c r="AK132" s="373"/>
      <c r="AL132" s="374"/>
      <c r="AM132" s="242"/>
      <c r="AN132" s="243">
        <f t="shared" si="34"/>
        <v>0</v>
      </c>
      <c r="AO132" s="374"/>
      <c r="AP132" s="167">
        <f t="shared" si="35"/>
        <v>0</v>
      </c>
      <c r="AQ132" s="139"/>
      <c r="AR132" s="374"/>
      <c r="AS132" s="375"/>
      <c r="AT132" s="139"/>
      <c r="AU132" s="374"/>
      <c r="AV132" s="375"/>
      <c r="AW132" s="139"/>
      <c r="AX132" s="374"/>
      <c r="AY132" s="375"/>
      <c r="AZ132" s="204">
        <v>2.8</v>
      </c>
      <c r="BA132" s="136" t="str">
        <f t="shared" si="31"/>
        <v>/</v>
      </c>
      <c r="BB132" s="203"/>
      <c r="BC132" s="204">
        <f t="shared" si="36"/>
        <v>2.8</v>
      </c>
      <c r="BD132" s="136" t="str">
        <f t="shared" si="32"/>
        <v>/</v>
      </c>
      <c r="BE132" s="203">
        <f t="shared" si="37"/>
        <v>0</v>
      </c>
      <c r="BF132" s="149"/>
      <c r="BG132" s="150"/>
      <c r="BH132" s="150"/>
      <c r="BI132" s="139"/>
      <c r="BJ132" s="147"/>
      <c r="BK132" s="375"/>
      <c r="BL132" s="139"/>
      <c r="BM132" s="147"/>
      <c r="BN132" s="375"/>
      <c r="BO132" s="139"/>
      <c r="BP132" s="147"/>
      <c r="BQ132" s="203"/>
      <c r="BR132" s="381">
        <f t="shared" si="38"/>
        <v>0</v>
      </c>
      <c r="BS132" s="147"/>
      <c r="BT132" s="203">
        <f t="shared" si="39"/>
        <v>0</v>
      </c>
      <c r="BU132" s="207"/>
    </row>
    <row r="133" spans="1:73" ht="31.5" x14ac:dyDescent="0.25">
      <c r="A133" s="209">
        <v>113</v>
      </c>
      <c r="B133" s="28" t="s">
        <v>95</v>
      </c>
      <c r="C133" s="134"/>
      <c r="D133" s="132"/>
      <c r="E133" s="132"/>
      <c r="F133" s="132"/>
      <c r="G133" s="133"/>
      <c r="H133" s="132"/>
      <c r="I133" s="132"/>
      <c r="J133" s="132"/>
      <c r="K133" s="132"/>
      <c r="L133" s="133"/>
      <c r="M133" s="134"/>
      <c r="N133" s="132"/>
      <c r="O133" s="132"/>
      <c r="P133" s="132"/>
      <c r="Q133" s="132"/>
      <c r="R133" s="166"/>
      <c r="S133" s="136"/>
      <c r="T133" s="204"/>
      <c r="U133" s="136"/>
      <c r="V133" s="204"/>
      <c r="W133" s="166"/>
      <c r="X133" s="136"/>
      <c r="Y133" s="204">
        <f t="shared" si="33"/>
        <v>0</v>
      </c>
      <c r="Z133" s="136"/>
      <c r="AA133" s="203">
        <f t="shared" si="41"/>
        <v>0</v>
      </c>
      <c r="AB133" s="252"/>
      <c r="AC133" s="136"/>
      <c r="AD133" s="167"/>
      <c r="AE133" s="373"/>
      <c r="AF133" s="374"/>
      <c r="AG133" s="375"/>
      <c r="AH133" s="146"/>
      <c r="AI133" s="136"/>
      <c r="AJ133" s="242"/>
      <c r="AK133" s="373"/>
      <c r="AL133" s="374"/>
      <c r="AM133" s="242"/>
      <c r="AN133" s="243">
        <f t="shared" si="34"/>
        <v>0</v>
      </c>
      <c r="AO133" s="374"/>
      <c r="AP133" s="167">
        <f t="shared" si="35"/>
        <v>0</v>
      </c>
      <c r="AQ133" s="139"/>
      <c r="AR133" s="374"/>
      <c r="AS133" s="375"/>
      <c r="AT133" s="139"/>
      <c r="AU133" s="374"/>
      <c r="AV133" s="375"/>
      <c r="AW133" s="139"/>
      <c r="AX133" s="374"/>
      <c r="AY133" s="375"/>
      <c r="AZ133" s="204"/>
      <c r="BA133" s="147"/>
      <c r="BB133" s="203"/>
      <c r="BC133" s="204">
        <f t="shared" si="36"/>
        <v>0</v>
      </c>
      <c r="BD133" s="147"/>
      <c r="BE133" s="203">
        <f t="shared" si="37"/>
        <v>0</v>
      </c>
      <c r="BF133" s="149"/>
      <c r="BG133" s="150"/>
      <c r="BH133" s="150"/>
      <c r="BI133" s="139"/>
      <c r="BJ133" s="147"/>
      <c r="BK133" s="375"/>
      <c r="BL133" s="139"/>
      <c r="BM133" s="147"/>
      <c r="BN133" s="375"/>
      <c r="BO133" s="139"/>
      <c r="BP133" s="147"/>
      <c r="BQ133" s="203"/>
      <c r="BR133" s="381">
        <f t="shared" si="38"/>
        <v>0</v>
      </c>
      <c r="BS133" s="147"/>
      <c r="BT133" s="203">
        <f t="shared" si="39"/>
        <v>0</v>
      </c>
      <c r="BU133" s="207"/>
    </row>
    <row r="134" spans="1:73" x14ac:dyDescent="0.25">
      <c r="A134" s="209" t="s">
        <v>4</v>
      </c>
      <c r="B134" s="346"/>
      <c r="C134" s="134"/>
      <c r="D134" s="132"/>
      <c r="E134" s="132"/>
      <c r="F134" s="132"/>
      <c r="G134" s="133"/>
      <c r="H134" s="132"/>
      <c r="I134" s="132"/>
      <c r="J134" s="132"/>
      <c r="K134" s="132"/>
      <c r="L134" s="133"/>
      <c r="M134" s="134"/>
      <c r="N134" s="132"/>
      <c r="O134" s="132"/>
      <c r="P134" s="132"/>
      <c r="Q134" s="132"/>
      <c r="R134" s="166"/>
      <c r="S134" s="136"/>
      <c r="T134" s="204"/>
      <c r="U134" s="136"/>
      <c r="V134" s="204"/>
      <c r="W134" s="166"/>
      <c r="X134" s="136"/>
      <c r="Y134" s="204"/>
      <c r="Z134" s="136"/>
      <c r="AA134" s="203"/>
      <c r="AB134" s="253"/>
      <c r="AC134" s="136"/>
      <c r="AD134" s="167"/>
      <c r="AE134" s="224"/>
      <c r="AF134" s="222"/>
      <c r="AG134" s="223"/>
      <c r="AH134" s="146"/>
      <c r="AI134" s="136"/>
      <c r="AJ134" s="242"/>
      <c r="AK134" s="224"/>
      <c r="AL134" s="222"/>
      <c r="AM134" s="242"/>
      <c r="AN134" s="243"/>
      <c r="AO134" s="222"/>
      <c r="AP134" s="167"/>
      <c r="AQ134" s="139"/>
      <c r="AR134" s="222"/>
      <c r="AS134" s="223"/>
      <c r="AT134" s="139"/>
      <c r="AU134" s="222"/>
      <c r="AV134" s="223"/>
      <c r="AW134" s="139"/>
      <c r="AX134" s="222"/>
      <c r="AY134" s="223"/>
      <c r="AZ134" s="204"/>
      <c r="BA134" s="147"/>
      <c r="BB134" s="203"/>
      <c r="BC134" s="204"/>
      <c r="BD134" s="147"/>
      <c r="BE134" s="203"/>
      <c r="BF134" s="149"/>
      <c r="BG134" s="150"/>
      <c r="BH134" s="150"/>
      <c r="BI134" s="139"/>
      <c r="BJ134" s="147"/>
      <c r="BK134" s="223"/>
      <c r="BL134" s="139"/>
      <c r="BM134" s="147"/>
      <c r="BN134" s="223"/>
      <c r="BO134" s="139"/>
      <c r="BP134" s="147"/>
      <c r="BQ134" s="203"/>
      <c r="BR134" s="222"/>
      <c r="BS134" s="147"/>
      <c r="BT134" s="203"/>
      <c r="BU134" s="207"/>
    </row>
    <row r="135" spans="1:73" ht="31.5" x14ac:dyDescent="0.25">
      <c r="A135" s="4" t="s">
        <v>96</v>
      </c>
      <c r="B135" s="343" t="s">
        <v>97</v>
      </c>
      <c r="C135" s="134"/>
      <c r="D135" s="132"/>
      <c r="E135" s="132"/>
      <c r="F135" s="132"/>
      <c r="G135" s="133"/>
      <c r="H135" s="132"/>
      <c r="I135" s="132"/>
      <c r="J135" s="132"/>
      <c r="K135" s="132"/>
      <c r="L135" s="133"/>
      <c r="M135" s="134"/>
      <c r="N135" s="132"/>
      <c r="O135" s="132"/>
      <c r="P135" s="132"/>
      <c r="Q135" s="132"/>
      <c r="R135" s="166"/>
      <c r="S135" s="136"/>
      <c r="T135" s="204"/>
      <c r="U135" s="136"/>
      <c r="V135" s="204"/>
      <c r="W135" s="166"/>
      <c r="X135" s="136"/>
      <c r="Y135" s="204"/>
      <c r="Z135" s="136"/>
      <c r="AA135" s="203"/>
      <c r="AB135" s="253"/>
      <c r="AC135" s="136"/>
      <c r="AD135" s="167"/>
      <c r="AE135" s="224"/>
      <c r="AF135" s="222"/>
      <c r="AG135" s="223"/>
      <c r="AH135" s="146"/>
      <c r="AI135" s="136"/>
      <c r="AJ135" s="242"/>
      <c r="AK135" s="224"/>
      <c r="AL135" s="222"/>
      <c r="AM135" s="242"/>
      <c r="AN135" s="243"/>
      <c r="AO135" s="222"/>
      <c r="AP135" s="167"/>
      <c r="AQ135" s="139"/>
      <c r="AR135" s="222"/>
      <c r="AS135" s="223"/>
      <c r="AT135" s="139"/>
      <c r="AU135" s="222"/>
      <c r="AV135" s="223"/>
      <c r="AW135" s="139"/>
      <c r="AX135" s="222"/>
      <c r="AY135" s="223"/>
      <c r="AZ135" s="204"/>
      <c r="BA135" s="147"/>
      <c r="BB135" s="203"/>
      <c r="BC135" s="204"/>
      <c r="BD135" s="147"/>
      <c r="BE135" s="203"/>
      <c r="BF135" s="149"/>
      <c r="BG135" s="150"/>
      <c r="BH135" s="150"/>
      <c r="BI135" s="139"/>
      <c r="BJ135" s="147"/>
      <c r="BK135" s="223"/>
      <c r="BL135" s="139"/>
      <c r="BM135" s="147"/>
      <c r="BN135" s="223"/>
      <c r="BO135" s="139"/>
      <c r="BP135" s="147"/>
      <c r="BQ135" s="203"/>
      <c r="BR135" s="222"/>
      <c r="BS135" s="147"/>
      <c r="BT135" s="203"/>
      <c r="BU135" s="207"/>
    </row>
    <row r="136" spans="1:73" x14ac:dyDescent="0.25">
      <c r="A136" s="209">
        <v>1</v>
      </c>
      <c r="B136" s="346" t="s">
        <v>3</v>
      </c>
      <c r="C136" s="134"/>
      <c r="D136" s="132"/>
      <c r="E136" s="132"/>
      <c r="F136" s="132"/>
      <c r="G136" s="133"/>
      <c r="H136" s="132"/>
      <c r="I136" s="132"/>
      <c r="J136" s="132"/>
      <c r="K136" s="132"/>
      <c r="L136" s="133"/>
      <c r="M136" s="134"/>
      <c r="N136" s="132"/>
      <c r="O136" s="132"/>
      <c r="P136" s="132"/>
      <c r="Q136" s="132"/>
      <c r="R136" s="166"/>
      <c r="S136" s="136"/>
      <c r="T136" s="204"/>
      <c r="U136" s="136"/>
      <c r="V136" s="204"/>
      <c r="W136" s="166"/>
      <c r="X136" s="136"/>
      <c r="Y136" s="204"/>
      <c r="Z136" s="136"/>
      <c r="AA136" s="203"/>
      <c r="AB136" s="252"/>
      <c r="AC136" s="136"/>
      <c r="AD136" s="167"/>
      <c r="AE136" s="224"/>
      <c r="AF136" s="222"/>
      <c r="AG136" s="223"/>
      <c r="AH136" s="146"/>
      <c r="AI136" s="136"/>
      <c r="AJ136" s="242"/>
      <c r="AK136" s="224"/>
      <c r="AL136" s="222"/>
      <c r="AM136" s="242"/>
      <c r="AN136" s="243"/>
      <c r="AO136" s="222"/>
      <c r="AP136" s="167"/>
      <c r="AQ136" s="139"/>
      <c r="AR136" s="222"/>
      <c r="AS136" s="223"/>
      <c r="AT136" s="139"/>
      <c r="AU136" s="222"/>
      <c r="AV136" s="223"/>
      <c r="AW136" s="139"/>
      <c r="AX136" s="222"/>
      <c r="AY136" s="223"/>
      <c r="AZ136" s="204"/>
      <c r="BA136" s="147"/>
      <c r="BB136" s="203"/>
      <c r="BC136" s="204"/>
      <c r="BD136" s="147"/>
      <c r="BE136" s="203"/>
      <c r="BF136" s="149"/>
      <c r="BG136" s="150"/>
      <c r="BH136" s="150"/>
      <c r="BI136" s="139"/>
      <c r="BJ136" s="147"/>
      <c r="BK136" s="223"/>
      <c r="BL136" s="139"/>
      <c r="BM136" s="147"/>
      <c r="BN136" s="223"/>
      <c r="BO136" s="139"/>
      <c r="BP136" s="147"/>
      <c r="BQ136" s="203"/>
      <c r="BR136" s="222"/>
      <c r="BS136" s="147"/>
      <c r="BT136" s="203"/>
      <c r="BU136" s="207"/>
    </row>
    <row r="137" spans="1:73" x14ac:dyDescent="0.25">
      <c r="A137" s="209">
        <v>2</v>
      </c>
      <c r="B137" s="346" t="s">
        <v>5</v>
      </c>
      <c r="C137" s="134"/>
      <c r="D137" s="132"/>
      <c r="E137" s="132"/>
      <c r="F137" s="132"/>
      <c r="G137" s="133"/>
      <c r="H137" s="132"/>
      <c r="I137" s="132"/>
      <c r="J137" s="132"/>
      <c r="K137" s="132"/>
      <c r="L137" s="133"/>
      <c r="M137" s="134"/>
      <c r="N137" s="132"/>
      <c r="O137" s="132"/>
      <c r="P137" s="132"/>
      <c r="Q137" s="132"/>
      <c r="R137" s="166"/>
      <c r="S137" s="136"/>
      <c r="T137" s="204"/>
      <c r="U137" s="136"/>
      <c r="V137" s="204"/>
      <c r="W137" s="166"/>
      <c r="X137" s="136"/>
      <c r="Y137" s="204"/>
      <c r="Z137" s="136"/>
      <c r="AA137" s="203"/>
      <c r="AB137" s="253"/>
      <c r="AC137" s="136"/>
      <c r="AD137" s="167"/>
      <c r="AE137" s="224"/>
      <c r="AF137" s="222"/>
      <c r="AG137" s="223"/>
      <c r="AH137" s="146"/>
      <c r="AI137" s="136"/>
      <c r="AJ137" s="242"/>
      <c r="AK137" s="224"/>
      <c r="AL137" s="222"/>
      <c r="AM137" s="242"/>
      <c r="AN137" s="243"/>
      <c r="AO137" s="222"/>
      <c r="AP137" s="167"/>
      <c r="AQ137" s="139"/>
      <c r="AR137" s="222"/>
      <c r="AS137" s="223"/>
      <c r="AT137" s="139"/>
      <c r="AU137" s="222"/>
      <c r="AV137" s="223"/>
      <c r="AW137" s="139"/>
      <c r="AX137" s="222"/>
      <c r="AY137" s="223"/>
      <c r="AZ137" s="204"/>
      <c r="BA137" s="147"/>
      <c r="BB137" s="203"/>
      <c r="BC137" s="204"/>
      <c r="BD137" s="147"/>
      <c r="BE137" s="203"/>
      <c r="BF137" s="149"/>
      <c r="BG137" s="150"/>
      <c r="BH137" s="150"/>
      <c r="BI137" s="139"/>
      <c r="BJ137" s="147"/>
      <c r="BK137" s="223"/>
      <c r="BL137" s="139"/>
      <c r="BM137" s="147"/>
      <c r="BN137" s="223"/>
      <c r="BO137" s="139"/>
      <c r="BP137" s="147"/>
      <c r="BQ137" s="203"/>
      <c r="BR137" s="222"/>
      <c r="BS137" s="147"/>
      <c r="BT137" s="203"/>
      <c r="BU137" s="207"/>
    </row>
    <row r="138" spans="1:73" x14ac:dyDescent="0.25">
      <c r="A138" s="209" t="s">
        <v>4</v>
      </c>
      <c r="B138" s="346"/>
      <c r="C138" s="134"/>
      <c r="D138" s="132"/>
      <c r="E138" s="132"/>
      <c r="F138" s="132"/>
      <c r="G138" s="133"/>
      <c r="H138" s="132"/>
      <c r="I138" s="132"/>
      <c r="J138" s="132"/>
      <c r="K138" s="132"/>
      <c r="L138" s="133"/>
      <c r="M138" s="134"/>
      <c r="N138" s="132"/>
      <c r="O138" s="132"/>
      <c r="P138" s="132"/>
      <c r="Q138" s="132"/>
      <c r="R138" s="166"/>
      <c r="S138" s="136"/>
      <c r="T138" s="204"/>
      <c r="U138" s="136"/>
      <c r="V138" s="204"/>
      <c r="W138" s="166"/>
      <c r="X138" s="136"/>
      <c r="Y138" s="204"/>
      <c r="Z138" s="136"/>
      <c r="AA138" s="203"/>
      <c r="AB138" s="252"/>
      <c r="AC138" s="136"/>
      <c r="AD138" s="167"/>
      <c r="AE138" s="224"/>
      <c r="AF138" s="222"/>
      <c r="AG138" s="223"/>
      <c r="AH138" s="146"/>
      <c r="AI138" s="136"/>
      <c r="AJ138" s="242"/>
      <c r="AK138" s="224"/>
      <c r="AL138" s="222"/>
      <c r="AM138" s="242"/>
      <c r="AN138" s="243"/>
      <c r="AO138" s="222"/>
      <c r="AP138" s="167"/>
      <c r="AQ138" s="139"/>
      <c r="AR138" s="222"/>
      <c r="AS138" s="223"/>
      <c r="AT138" s="139"/>
      <c r="AU138" s="222"/>
      <c r="AV138" s="223"/>
      <c r="AW138" s="139"/>
      <c r="AX138" s="222"/>
      <c r="AY138" s="223"/>
      <c r="AZ138" s="204"/>
      <c r="BA138" s="147"/>
      <c r="BB138" s="203"/>
      <c r="BC138" s="204"/>
      <c r="BD138" s="147"/>
      <c r="BE138" s="203"/>
      <c r="BF138" s="149"/>
      <c r="BG138" s="150"/>
      <c r="BH138" s="150"/>
      <c r="BI138" s="139"/>
      <c r="BJ138" s="147"/>
      <c r="BK138" s="223"/>
      <c r="BL138" s="139"/>
      <c r="BM138" s="147"/>
      <c r="BN138" s="223"/>
      <c r="BO138" s="139"/>
      <c r="BP138" s="147"/>
      <c r="BQ138" s="203"/>
      <c r="BR138" s="222"/>
      <c r="BS138" s="147"/>
      <c r="BT138" s="203"/>
      <c r="BU138" s="207"/>
    </row>
    <row r="139" spans="1:73" ht="31.5" x14ac:dyDescent="0.25">
      <c r="A139" s="4" t="s">
        <v>98</v>
      </c>
      <c r="B139" s="343" t="s">
        <v>99</v>
      </c>
      <c r="C139" s="134"/>
      <c r="D139" s="132"/>
      <c r="E139" s="132"/>
      <c r="F139" s="132"/>
      <c r="G139" s="133"/>
      <c r="H139" s="132"/>
      <c r="I139" s="132"/>
      <c r="J139" s="132"/>
      <c r="K139" s="132"/>
      <c r="L139" s="133"/>
      <c r="M139" s="134"/>
      <c r="N139" s="132"/>
      <c r="O139" s="132"/>
      <c r="P139" s="132"/>
      <c r="Q139" s="132"/>
      <c r="R139" s="166"/>
      <c r="S139" s="136"/>
      <c r="T139" s="204"/>
      <c r="U139" s="136"/>
      <c r="V139" s="204"/>
      <c r="W139" s="166"/>
      <c r="X139" s="136"/>
      <c r="Y139" s="204"/>
      <c r="Z139" s="136"/>
      <c r="AA139" s="203"/>
      <c r="AB139" s="252"/>
      <c r="AC139" s="136"/>
      <c r="AD139" s="167"/>
      <c r="AE139" s="224"/>
      <c r="AF139" s="222"/>
      <c r="AG139" s="223"/>
      <c r="AH139" s="146"/>
      <c r="AI139" s="136"/>
      <c r="AJ139" s="242"/>
      <c r="AK139" s="224"/>
      <c r="AL139" s="222"/>
      <c r="AM139" s="242"/>
      <c r="AN139" s="243"/>
      <c r="AO139" s="222"/>
      <c r="AP139" s="167"/>
      <c r="AQ139" s="139"/>
      <c r="AR139" s="222"/>
      <c r="AS139" s="223"/>
      <c r="AT139" s="139"/>
      <c r="AU139" s="222"/>
      <c r="AV139" s="223"/>
      <c r="AW139" s="139"/>
      <c r="AX139" s="222"/>
      <c r="AY139" s="223"/>
      <c r="AZ139" s="204"/>
      <c r="BA139" s="147"/>
      <c r="BB139" s="203"/>
      <c r="BC139" s="204"/>
      <c r="BD139" s="147"/>
      <c r="BE139" s="203"/>
      <c r="BF139" s="149"/>
      <c r="BG139" s="150"/>
      <c r="BH139" s="150"/>
      <c r="BI139" s="139"/>
      <c r="BJ139" s="147"/>
      <c r="BK139" s="223"/>
      <c r="BL139" s="139"/>
      <c r="BM139" s="147"/>
      <c r="BN139" s="223"/>
      <c r="BO139" s="139"/>
      <c r="BP139" s="147"/>
      <c r="BQ139" s="203"/>
      <c r="BR139" s="222"/>
      <c r="BS139" s="147"/>
      <c r="BT139" s="203"/>
      <c r="BU139" s="207"/>
    </row>
    <row r="140" spans="1:73" x14ac:dyDescent="0.25">
      <c r="A140" s="209">
        <v>1</v>
      </c>
      <c r="B140" s="346" t="s">
        <v>3</v>
      </c>
      <c r="C140" s="134"/>
      <c r="D140" s="132"/>
      <c r="E140" s="132"/>
      <c r="F140" s="132"/>
      <c r="G140" s="133"/>
      <c r="H140" s="132"/>
      <c r="I140" s="132"/>
      <c r="J140" s="132"/>
      <c r="K140" s="132"/>
      <c r="L140" s="133"/>
      <c r="M140" s="134"/>
      <c r="N140" s="132"/>
      <c r="O140" s="132"/>
      <c r="P140" s="132"/>
      <c r="Q140" s="132"/>
      <c r="R140" s="166"/>
      <c r="S140" s="136"/>
      <c r="T140" s="204"/>
      <c r="U140" s="136"/>
      <c r="V140" s="204"/>
      <c r="W140" s="166"/>
      <c r="X140" s="136"/>
      <c r="Y140" s="204"/>
      <c r="Z140" s="136"/>
      <c r="AA140" s="203"/>
      <c r="AB140" s="254"/>
      <c r="AC140" s="136"/>
      <c r="AD140" s="167"/>
      <c r="AE140" s="224"/>
      <c r="AF140" s="222"/>
      <c r="AG140" s="223"/>
      <c r="AH140" s="146"/>
      <c r="AI140" s="136"/>
      <c r="AJ140" s="242"/>
      <c r="AK140" s="224"/>
      <c r="AL140" s="222"/>
      <c r="AM140" s="242"/>
      <c r="AN140" s="243"/>
      <c r="AO140" s="222"/>
      <c r="AP140" s="167"/>
      <c r="AQ140" s="139"/>
      <c r="AR140" s="222"/>
      <c r="AS140" s="223"/>
      <c r="AT140" s="139"/>
      <c r="AU140" s="222"/>
      <c r="AV140" s="223"/>
      <c r="AW140" s="139"/>
      <c r="AX140" s="222"/>
      <c r="AY140" s="223"/>
      <c r="AZ140" s="204"/>
      <c r="BA140" s="147"/>
      <c r="BB140" s="203"/>
      <c r="BC140" s="204"/>
      <c r="BD140" s="147"/>
      <c r="BE140" s="203"/>
      <c r="BF140" s="149"/>
      <c r="BG140" s="150"/>
      <c r="BH140" s="150"/>
      <c r="BI140" s="139"/>
      <c r="BJ140" s="147"/>
      <c r="BK140" s="223"/>
      <c r="BL140" s="139"/>
      <c r="BM140" s="147"/>
      <c r="BN140" s="223"/>
      <c r="BO140" s="139"/>
      <c r="BP140" s="147"/>
      <c r="BQ140" s="203"/>
      <c r="BR140" s="222"/>
      <c r="BS140" s="147"/>
      <c r="BT140" s="203"/>
      <c r="BU140" s="207"/>
    </row>
    <row r="141" spans="1:73" x14ac:dyDescent="0.25">
      <c r="A141" s="209">
        <v>2</v>
      </c>
      <c r="B141" s="346" t="s">
        <v>5</v>
      </c>
      <c r="C141" s="134"/>
      <c r="D141" s="132"/>
      <c r="E141" s="132"/>
      <c r="F141" s="132"/>
      <c r="G141" s="133"/>
      <c r="H141" s="132"/>
      <c r="I141" s="132"/>
      <c r="J141" s="132"/>
      <c r="K141" s="132"/>
      <c r="L141" s="133"/>
      <c r="M141" s="134"/>
      <c r="N141" s="132"/>
      <c r="O141" s="132"/>
      <c r="P141" s="132"/>
      <c r="Q141" s="132"/>
      <c r="R141" s="166"/>
      <c r="S141" s="136"/>
      <c r="T141" s="204"/>
      <c r="U141" s="136"/>
      <c r="V141" s="204"/>
      <c r="W141" s="166"/>
      <c r="X141" s="136"/>
      <c r="Y141" s="204"/>
      <c r="Z141" s="136"/>
      <c r="AA141" s="203"/>
      <c r="AB141" s="254"/>
      <c r="AC141" s="136"/>
      <c r="AD141" s="167"/>
      <c r="AE141" s="224"/>
      <c r="AF141" s="222"/>
      <c r="AG141" s="223"/>
      <c r="AH141" s="146"/>
      <c r="AI141" s="136"/>
      <c r="AJ141" s="242"/>
      <c r="AK141" s="224"/>
      <c r="AL141" s="222"/>
      <c r="AM141" s="242"/>
      <c r="AN141" s="243"/>
      <c r="AO141" s="222"/>
      <c r="AP141" s="167"/>
      <c r="AQ141" s="139"/>
      <c r="AR141" s="222"/>
      <c r="AS141" s="223"/>
      <c r="AT141" s="139"/>
      <c r="AU141" s="222"/>
      <c r="AV141" s="223"/>
      <c r="AW141" s="139"/>
      <c r="AX141" s="222"/>
      <c r="AY141" s="223"/>
      <c r="AZ141" s="204"/>
      <c r="BA141" s="147"/>
      <c r="BB141" s="203"/>
      <c r="BC141" s="204"/>
      <c r="BD141" s="147"/>
      <c r="BE141" s="203"/>
      <c r="BF141" s="149"/>
      <c r="BG141" s="150"/>
      <c r="BH141" s="150"/>
      <c r="BI141" s="139"/>
      <c r="BJ141" s="147"/>
      <c r="BK141" s="223"/>
      <c r="BL141" s="139"/>
      <c r="BM141" s="147"/>
      <c r="BN141" s="223"/>
      <c r="BO141" s="139"/>
      <c r="BP141" s="147"/>
      <c r="BQ141" s="203"/>
      <c r="BR141" s="222"/>
      <c r="BS141" s="147"/>
      <c r="BT141" s="203"/>
      <c r="BU141" s="207"/>
    </row>
    <row r="142" spans="1:73" x14ac:dyDescent="0.25">
      <c r="A142" s="209" t="s">
        <v>4</v>
      </c>
      <c r="B142" s="346"/>
      <c r="C142" s="134"/>
      <c r="D142" s="132"/>
      <c r="E142" s="132"/>
      <c r="F142" s="132"/>
      <c r="G142" s="133"/>
      <c r="H142" s="132"/>
      <c r="I142" s="132"/>
      <c r="J142" s="132"/>
      <c r="K142" s="132"/>
      <c r="L142" s="133"/>
      <c r="M142" s="134"/>
      <c r="N142" s="132"/>
      <c r="O142" s="132"/>
      <c r="P142" s="132"/>
      <c r="Q142" s="132"/>
      <c r="R142" s="166"/>
      <c r="S142" s="136"/>
      <c r="T142" s="204"/>
      <c r="U142" s="136"/>
      <c r="V142" s="204"/>
      <c r="W142" s="166"/>
      <c r="X142" s="136"/>
      <c r="Y142" s="204"/>
      <c r="Z142" s="136"/>
      <c r="AA142" s="203"/>
      <c r="AB142" s="254"/>
      <c r="AC142" s="136"/>
      <c r="AD142" s="167"/>
      <c r="AE142" s="224"/>
      <c r="AF142" s="222"/>
      <c r="AG142" s="223"/>
      <c r="AH142" s="146"/>
      <c r="AI142" s="136"/>
      <c r="AJ142" s="242"/>
      <c r="AK142" s="224"/>
      <c r="AL142" s="222"/>
      <c r="AM142" s="242"/>
      <c r="AN142" s="243"/>
      <c r="AO142" s="222"/>
      <c r="AP142" s="167"/>
      <c r="AQ142" s="139"/>
      <c r="AR142" s="222"/>
      <c r="AS142" s="223"/>
      <c r="AT142" s="139"/>
      <c r="AU142" s="222"/>
      <c r="AV142" s="223"/>
      <c r="AW142" s="139"/>
      <c r="AX142" s="222"/>
      <c r="AY142" s="223"/>
      <c r="AZ142" s="204"/>
      <c r="BA142" s="147"/>
      <c r="BB142" s="203"/>
      <c r="BC142" s="204"/>
      <c r="BD142" s="147"/>
      <c r="BE142" s="203"/>
      <c r="BF142" s="149"/>
      <c r="BG142" s="150"/>
      <c r="BH142" s="150"/>
      <c r="BI142" s="139"/>
      <c r="BJ142" s="147"/>
      <c r="BK142" s="223"/>
      <c r="BL142" s="139"/>
      <c r="BM142" s="147"/>
      <c r="BN142" s="223"/>
      <c r="BO142" s="139"/>
      <c r="BP142" s="147"/>
      <c r="BQ142" s="203"/>
      <c r="BR142" s="222"/>
      <c r="BS142" s="147"/>
      <c r="BT142" s="203"/>
      <c r="BU142" s="207"/>
    </row>
    <row r="143" spans="1:73" ht="47.25" x14ac:dyDescent="0.25">
      <c r="A143" s="4" t="s">
        <v>100</v>
      </c>
      <c r="B143" s="343" t="s">
        <v>101</v>
      </c>
      <c r="C143" s="134"/>
      <c r="D143" s="132"/>
      <c r="E143" s="132"/>
      <c r="F143" s="132"/>
      <c r="G143" s="133"/>
      <c r="H143" s="132"/>
      <c r="I143" s="132"/>
      <c r="J143" s="132"/>
      <c r="K143" s="132"/>
      <c r="L143" s="133"/>
      <c r="M143" s="134"/>
      <c r="N143" s="132"/>
      <c r="O143" s="132"/>
      <c r="P143" s="132"/>
      <c r="Q143" s="132"/>
      <c r="R143" s="166"/>
      <c r="S143" s="136"/>
      <c r="T143" s="204"/>
      <c r="U143" s="136"/>
      <c r="V143" s="204"/>
      <c r="W143" s="166"/>
      <c r="X143" s="136"/>
      <c r="Y143" s="204"/>
      <c r="Z143" s="136"/>
      <c r="AA143" s="203"/>
      <c r="AB143" s="254"/>
      <c r="AC143" s="136"/>
      <c r="AD143" s="167"/>
      <c r="AE143" s="224"/>
      <c r="AF143" s="222"/>
      <c r="AG143" s="223"/>
      <c r="AH143" s="146"/>
      <c r="AI143" s="136"/>
      <c r="AJ143" s="242"/>
      <c r="AK143" s="224"/>
      <c r="AL143" s="222"/>
      <c r="AM143" s="242"/>
      <c r="AN143" s="243"/>
      <c r="AO143" s="222"/>
      <c r="AP143" s="167"/>
      <c r="AQ143" s="139"/>
      <c r="AR143" s="222"/>
      <c r="AS143" s="223"/>
      <c r="AT143" s="139"/>
      <c r="AU143" s="222"/>
      <c r="AV143" s="223"/>
      <c r="AW143" s="139"/>
      <c r="AX143" s="222"/>
      <c r="AY143" s="223"/>
      <c r="AZ143" s="204"/>
      <c r="BA143" s="147"/>
      <c r="BB143" s="203"/>
      <c r="BC143" s="204"/>
      <c r="BD143" s="147"/>
      <c r="BE143" s="203"/>
      <c r="BF143" s="149"/>
      <c r="BG143" s="150"/>
      <c r="BH143" s="150"/>
      <c r="BI143" s="139"/>
      <c r="BJ143" s="147"/>
      <c r="BK143" s="223"/>
      <c r="BL143" s="139"/>
      <c r="BM143" s="147"/>
      <c r="BN143" s="223"/>
      <c r="BO143" s="139"/>
      <c r="BP143" s="147"/>
      <c r="BQ143" s="203"/>
      <c r="BR143" s="222"/>
      <c r="BS143" s="147"/>
      <c r="BT143" s="203"/>
      <c r="BU143" s="207"/>
    </row>
    <row r="144" spans="1:73" x14ac:dyDescent="0.25">
      <c r="A144" s="209">
        <v>1</v>
      </c>
      <c r="B144" s="346" t="s">
        <v>3</v>
      </c>
      <c r="C144" s="134"/>
      <c r="D144" s="132"/>
      <c r="E144" s="132"/>
      <c r="F144" s="132"/>
      <c r="G144" s="133"/>
      <c r="H144" s="132"/>
      <c r="I144" s="132"/>
      <c r="J144" s="132"/>
      <c r="K144" s="132"/>
      <c r="L144" s="133"/>
      <c r="M144" s="134"/>
      <c r="N144" s="132"/>
      <c r="O144" s="132"/>
      <c r="P144" s="132"/>
      <c r="Q144" s="132"/>
      <c r="R144" s="166"/>
      <c r="S144" s="136"/>
      <c r="T144" s="204"/>
      <c r="U144" s="136"/>
      <c r="V144" s="204"/>
      <c r="W144" s="166"/>
      <c r="X144" s="136"/>
      <c r="Y144" s="204"/>
      <c r="Z144" s="136"/>
      <c r="AA144" s="203"/>
      <c r="AB144" s="254"/>
      <c r="AC144" s="136"/>
      <c r="AD144" s="167"/>
      <c r="AE144" s="224"/>
      <c r="AF144" s="222"/>
      <c r="AG144" s="223"/>
      <c r="AH144" s="146"/>
      <c r="AI144" s="136"/>
      <c r="AJ144" s="242"/>
      <c r="AK144" s="224"/>
      <c r="AL144" s="222"/>
      <c r="AM144" s="242"/>
      <c r="AN144" s="243"/>
      <c r="AO144" s="222"/>
      <c r="AP144" s="167"/>
      <c r="AQ144" s="139"/>
      <c r="AR144" s="222"/>
      <c r="AS144" s="223"/>
      <c r="AT144" s="139"/>
      <c r="AU144" s="222"/>
      <c r="AV144" s="223"/>
      <c r="AW144" s="139"/>
      <c r="AX144" s="222"/>
      <c r="AY144" s="223"/>
      <c r="AZ144" s="204"/>
      <c r="BA144" s="147"/>
      <c r="BB144" s="203"/>
      <c r="BC144" s="204"/>
      <c r="BD144" s="147"/>
      <c r="BE144" s="203"/>
      <c r="BF144" s="149"/>
      <c r="BG144" s="150"/>
      <c r="BH144" s="150"/>
      <c r="BI144" s="139"/>
      <c r="BJ144" s="147"/>
      <c r="BK144" s="223"/>
      <c r="BL144" s="139"/>
      <c r="BM144" s="147"/>
      <c r="BN144" s="223"/>
      <c r="BO144" s="139"/>
      <c r="BP144" s="147"/>
      <c r="BQ144" s="203"/>
      <c r="BR144" s="222"/>
      <c r="BS144" s="147"/>
      <c r="BT144" s="203"/>
      <c r="BU144" s="207"/>
    </row>
    <row r="145" spans="1:73" x14ac:dyDescent="0.25">
      <c r="A145" s="209">
        <v>2</v>
      </c>
      <c r="B145" s="346" t="s">
        <v>5</v>
      </c>
      <c r="C145" s="134"/>
      <c r="D145" s="132"/>
      <c r="E145" s="132"/>
      <c r="F145" s="132"/>
      <c r="G145" s="133"/>
      <c r="H145" s="132"/>
      <c r="I145" s="132"/>
      <c r="J145" s="132"/>
      <c r="K145" s="132"/>
      <c r="L145" s="133"/>
      <c r="M145" s="134"/>
      <c r="N145" s="132"/>
      <c r="O145" s="132"/>
      <c r="P145" s="132"/>
      <c r="Q145" s="132"/>
      <c r="R145" s="166"/>
      <c r="S145" s="136"/>
      <c r="T145" s="204"/>
      <c r="U145" s="136"/>
      <c r="V145" s="204"/>
      <c r="W145" s="166"/>
      <c r="X145" s="136"/>
      <c r="Y145" s="204"/>
      <c r="Z145" s="136"/>
      <c r="AA145" s="203"/>
      <c r="AB145" s="217"/>
      <c r="AC145" s="136"/>
      <c r="AD145" s="167"/>
      <c r="AE145" s="224"/>
      <c r="AF145" s="222"/>
      <c r="AG145" s="223"/>
      <c r="AH145" s="146"/>
      <c r="AI145" s="136"/>
      <c r="AJ145" s="242"/>
      <c r="AK145" s="224"/>
      <c r="AL145" s="222"/>
      <c r="AM145" s="242"/>
      <c r="AN145" s="243"/>
      <c r="AO145" s="222"/>
      <c r="AP145" s="167"/>
      <c r="AQ145" s="139"/>
      <c r="AR145" s="222"/>
      <c r="AS145" s="223"/>
      <c r="AT145" s="139"/>
      <c r="AU145" s="222"/>
      <c r="AV145" s="223"/>
      <c r="AW145" s="139"/>
      <c r="AX145" s="222"/>
      <c r="AY145" s="223"/>
      <c r="AZ145" s="204"/>
      <c r="BA145" s="147"/>
      <c r="BB145" s="203"/>
      <c r="BC145" s="204"/>
      <c r="BD145" s="147"/>
      <c r="BE145" s="203"/>
      <c r="BF145" s="149"/>
      <c r="BG145" s="150"/>
      <c r="BH145" s="150"/>
      <c r="BI145" s="139"/>
      <c r="BJ145" s="147"/>
      <c r="BK145" s="223"/>
      <c r="BL145" s="139"/>
      <c r="BM145" s="147"/>
      <c r="BN145" s="223"/>
      <c r="BO145" s="139"/>
      <c r="BP145" s="147"/>
      <c r="BQ145" s="203"/>
      <c r="BR145" s="222"/>
      <c r="BS145" s="147"/>
      <c r="BT145" s="203"/>
      <c r="BU145" s="207"/>
    </row>
    <row r="146" spans="1:73" x14ac:dyDescent="0.25">
      <c r="A146" s="209" t="s">
        <v>4</v>
      </c>
      <c r="B146" s="346"/>
      <c r="C146" s="134"/>
      <c r="D146" s="132"/>
      <c r="E146" s="132"/>
      <c r="F146" s="132"/>
      <c r="G146" s="133"/>
      <c r="H146" s="132"/>
      <c r="I146" s="132"/>
      <c r="J146" s="132"/>
      <c r="K146" s="132"/>
      <c r="L146" s="133"/>
      <c r="M146" s="134"/>
      <c r="N146" s="132"/>
      <c r="O146" s="132"/>
      <c r="P146" s="132"/>
      <c r="Q146" s="132"/>
      <c r="R146" s="166"/>
      <c r="S146" s="136"/>
      <c r="T146" s="204"/>
      <c r="U146" s="136"/>
      <c r="V146" s="204"/>
      <c r="W146" s="166"/>
      <c r="X146" s="136"/>
      <c r="Y146" s="204"/>
      <c r="Z146" s="136"/>
      <c r="AA146" s="203"/>
      <c r="AB146" s="254"/>
      <c r="AC146" s="136"/>
      <c r="AD146" s="167"/>
      <c r="AE146" s="224"/>
      <c r="AF146" s="222"/>
      <c r="AG146" s="223"/>
      <c r="AH146" s="146"/>
      <c r="AI146" s="136"/>
      <c r="AJ146" s="242"/>
      <c r="AK146" s="224"/>
      <c r="AL146" s="222"/>
      <c r="AM146" s="242"/>
      <c r="AN146" s="243"/>
      <c r="AO146" s="222"/>
      <c r="AP146" s="167"/>
      <c r="AQ146" s="139"/>
      <c r="AR146" s="222"/>
      <c r="AS146" s="223"/>
      <c r="AT146" s="139"/>
      <c r="AU146" s="222"/>
      <c r="AV146" s="223"/>
      <c r="AW146" s="139"/>
      <c r="AX146" s="222"/>
      <c r="AY146" s="223"/>
      <c r="AZ146" s="204"/>
      <c r="BA146" s="147"/>
      <c r="BB146" s="203"/>
      <c r="BC146" s="204"/>
      <c r="BD146" s="147"/>
      <c r="BE146" s="203"/>
      <c r="BF146" s="149"/>
      <c r="BG146" s="150"/>
      <c r="BH146" s="150"/>
      <c r="BI146" s="139"/>
      <c r="BJ146" s="147"/>
      <c r="BK146" s="223"/>
      <c r="BL146" s="139"/>
      <c r="BM146" s="147"/>
      <c r="BN146" s="223"/>
      <c r="BO146" s="139"/>
      <c r="BP146" s="147"/>
      <c r="BQ146" s="203"/>
      <c r="BR146" s="222"/>
      <c r="BS146" s="147"/>
      <c r="BT146" s="203"/>
      <c r="BU146" s="207"/>
    </row>
    <row r="147" spans="1:73" x14ac:dyDescent="0.25">
      <c r="A147" s="4" t="s">
        <v>102</v>
      </c>
      <c r="B147" s="343" t="s">
        <v>103</v>
      </c>
      <c r="C147" s="134"/>
      <c r="D147" s="132"/>
      <c r="E147" s="132"/>
      <c r="F147" s="132"/>
      <c r="G147" s="133"/>
      <c r="H147" s="132"/>
      <c r="I147" s="132"/>
      <c r="J147" s="132"/>
      <c r="K147" s="132"/>
      <c r="L147" s="133"/>
      <c r="M147" s="134"/>
      <c r="N147" s="132"/>
      <c r="O147" s="132"/>
      <c r="P147" s="132"/>
      <c r="Q147" s="132"/>
      <c r="R147" s="166"/>
      <c r="S147" s="136"/>
      <c r="T147" s="323">
        <f>T152</f>
        <v>36.349999999999994</v>
      </c>
      <c r="U147" s="136" t="s">
        <v>80</v>
      </c>
      <c r="V147" s="323">
        <f>V152</f>
        <v>7.8500000000000005</v>
      </c>
      <c r="W147" s="166"/>
      <c r="X147" s="136"/>
      <c r="Y147" s="323">
        <f>Y152</f>
        <v>36.349999999999994</v>
      </c>
      <c r="Z147" s="136" t="s">
        <v>80</v>
      </c>
      <c r="AA147" s="324">
        <f>AA152</f>
        <v>7.8500000000000005</v>
      </c>
      <c r="AB147" s="323">
        <f t="shared" ref="AB147:AP147" si="42">AB152</f>
        <v>34.268999999999998</v>
      </c>
      <c r="AC147" s="323" t="str">
        <f t="shared" si="42"/>
        <v>/</v>
      </c>
      <c r="AD147" s="324">
        <f t="shared" si="42"/>
        <v>1.89</v>
      </c>
      <c r="AE147" s="323">
        <f t="shared" si="42"/>
        <v>0</v>
      </c>
      <c r="AF147" s="323">
        <f t="shared" si="42"/>
        <v>0</v>
      </c>
      <c r="AG147" s="324">
        <f t="shared" si="42"/>
        <v>0</v>
      </c>
      <c r="AH147" s="323">
        <f t="shared" si="42"/>
        <v>0</v>
      </c>
      <c r="AI147" s="323">
        <f t="shared" si="42"/>
        <v>0</v>
      </c>
      <c r="AJ147" s="324">
        <f t="shared" si="42"/>
        <v>0</v>
      </c>
      <c r="AK147" s="323">
        <f t="shared" si="42"/>
        <v>0</v>
      </c>
      <c r="AL147" s="323">
        <f t="shared" si="42"/>
        <v>0</v>
      </c>
      <c r="AM147" s="324">
        <f t="shared" si="42"/>
        <v>0</v>
      </c>
      <c r="AN147" s="323">
        <f t="shared" si="42"/>
        <v>34.268999999999998</v>
      </c>
      <c r="AO147" s="323" t="str">
        <f t="shared" si="42"/>
        <v>/</v>
      </c>
      <c r="AP147" s="323">
        <f t="shared" si="42"/>
        <v>1.89</v>
      </c>
      <c r="AQ147" s="139"/>
      <c r="AR147" s="222"/>
      <c r="AS147" s="223"/>
      <c r="AT147" s="139"/>
      <c r="AU147" s="222"/>
      <c r="AV147" s="223"/>
      <c r="AW147" s="139"/>
      <c r="AX147" s="222"/>
      <c r="AY147" s="223"/>
      <c r="AZ147" s="323"/>
      <c r="BA147" s="147"/>
      <c r="BB147" s="324"/>
      <c r="BC147" s="323"/>
      <c r="BD147" s="147"/>
      <c r="BE147" s="324"/>
      <c r="BF147" s="149"/>
      <c r="BG147" s="150"/>
      <c r="BH147" s="150"/>
      <c r="BI147" s="139"/>
      <c r="BJ147" s="147"/>
      <c r="BK147" s="223"/>
      <c r="BL147" s="139"/>
      <c r="BM147" s="147"/>
      <c r="BN147" s="223"/>
      <c r="BO147" s="139"/>
      <c r="BP147" s="147"/>
      <c r="BQ147" s="324"/>
      <c r="BR147" s="222"/>
      <c r="BS147" s="147"/>
      <c r="BT147" s="324"/>
      <c r="BU147" s="207"/>
    </row>
    <row r="148" spans="1:73" ht="31.5" x14ac:dyDescent="0.25">
      <c r="A148" s="4" t="s">
        <v>104</v>
      </c>
      <c r="B148" s="343" t="s">
        <v>11</v>
      </c>
      <c r="C148" s="134"/>
      <c r="D148" s="132"/>
      <c r="E148" s="132"/>
      <c r="F148" s="132"/>
      <c r="G148" s="133"/>
      <c r="H148" s="132"/>
      <c r="I148" s="132"/>
      <c r="J148" s="132"/>
      <c r="K148" s="132"/>
      <c r="L148" s="133"/>
      <c r="M148" s="134"/>
      <c r="N148" s="132"/>
      <c r="O148" s="132"/>
      <c r="P148" s="132"/>
      <c r="Q148" s="132"/>
      <c r="R148" s="166"/>
      <c r="S148" s="136"/>
      <c r="T148" s="323"/>
      <c r="U148" s="136"/>
      <c r="V148" s="323"/>
      <c r="W148" s="166"/>
      <c r="X148" s="136"/>
      <c r="Y148" s="323"/>
      <c r="Z148" s="136"/>
      <c r="AA148" s="324"/>
      <c r="AB148" s="255"/>
      <c r="AC148" s="136"/>
      <c r="AD148" s="167"/>
      <c r="AE148" s="224"/>
      <c r="AF148" s="222"/>
      <c r="AG148" s="223"/>
      <c r="AH148" s="146"/>
      <c r="AI148" s="136"/>
      <c r="AJ148" s="242"/>
      <c r="AK148" s="224"/>
      <c r="AL148" s="222"/>
      <c r="AM148" s="242"/>
      <c r="AN148" s="243"/>
      <c r="AO148" s="222"/>
      <c r="AP148" s="167"/>
      <c r="AQ148" s="139"/>
      <c r="AR148" s="222"/>
      <c r="AS148" s="223"/>
      <c r="AT148" s="139"/>
      <c r="AU148" s="222"/>
      <c r="AV148" s="223"/>
      <c r="AW148" s="139"/>
      <c r="AX148" s="222"/>
      <c r="AY148" s="223"/>
      <c r="AZ148" s="323"/>
      <c r="BA148" s="147"/>
      <c r="BB148" s="324"/>
      <c r="BC148" s="323"/>
      <c r="BD148" s="147"/>
      <c r="BE148" s="324"/>
      <c r="BF148" s="149"/>
      <c r="BG148" s="150"/>
      <c r="BH148" s="150"/>
      <c r="BI148" s="139"/>
      <c r="BJ148" s="147"/>
      <c r="BK148" s="223"/>
      <c r="BL148" s="139"/>
      <c r="BM148" s="147"/>
      <c r="BN148" s="223"/>
      <c r="BO148" s="139"/>
      <c r="BP148" s="147"/>
      <c r="BQ148" s="324"/>
      <c r="BR148" s="222"/>
      <c r="BS148" s="147"/>
      <c r="BT148" s="324"/>
      <c r="BU148" s="207"/>
    </row>
    <row r="149" spans="1:73" x14ac:dyDescent="0.25">
      <c r="A149" s="209">
        <v>1</v>
      </c>
      <c r="B149" s="346" t="s">
        <v>3</v>
      </c>
      <c r="C149" s="134"/>
      <c r="D149" s="132"/>
      <c r="E149" s="132"/>
      <c r="F149" s="132"/>
      <c r="G149" s="133"/>
      <c r="H149" s="132"/>
      <c r="I149" s="132"/>
      <c r="J149" s="132"/>
      <c r="K149" s="132"/>
      <c r="L149" s="133"/>
      <c r="M149" s="134"/>
      <c r="N149" s="132"/>
      <c r="O149" s="132"/>
      <c r="P149" s="132"/>
      <c r="Q149" s="132"/>
      <c r="R149" s="166"/>
      <c r="S149" s="136"/>
      <c r="T149" s="323"/>
      <c r="U149" s="136"/>
      <c r="V149" s="323"/>
      <c r="W149" s="166"/>
      <c r="X149" s="136"/>
      <c r="Y149" s="323"/>
      <c r="Z149" s="136"/>
      <c r="AA149" s="324"/>
      <c r="AB149" s="252"/>
      <c r="AC149" s="136"/>
      <c r="AD149" s="167"/>
      <c r="AE149" s="224"/>
      <c r="AF149" s="222"/>
      <c r="AG149" s="223"/>
      <c r="AH149" s="146"/>
      <c r="AI149" s="136"/>
      <c r="AJ149" s="242"/>
      <c r="AK149" s="224"/>
      <c r="AL149" s="222"/>
      <c r="AM149" s="242"/>
      <c r="AN149" s="243"/>
      <c r="AO149" s="222"/>
      <c r="AP149" s="167"/>
      <c r="AQ149" s="139"/>
      <c r="AR149" s="222"/>
      <c r="AS149" s="223"/>
      <c r="AT149" s="139"/>
      <c r="AU149" s="222"/>
      <c r="AV149" s="223"/>
      <c r="AW149" s="139"/>
      <c r="AX149" s="222"/>
      <c r="AY149" s="223"/>
      <c r="AZ149" s="323"/>
      <c r="BA149" s="147"/>
      <c r="BB149" s="324"/>
      <c r="BC149" s="323"/>
      <c r="BD149" s="147"/>
      <c r="BE149" s="324"/>
      <c r="BF149" s="149"/>
      <c r="BG149" s="150"/>
      <c r="BH149" s="150"/>
      <c r="BI149" s="139"/>
      <c r="BJ149" s="147"/>
      <c r="BK149" s="223"/>
      <c r="BL149" s="139"/>
      <c r="BM149" s="147"/>
      <c r="BN149" s="223"/>
      <c r="BO149" s="139"/>
      <c r="BP149" s="147"/>
      <c r="BQ149" s="324"/>
      <c r="BR149" s="222"/>
      <c r="BS149" s="147"/>
      <c r="BT149" s="324"/>
      <c r="BU149" s="207"/>
    </row>
    <row r="150" spans="1:73" x14ac:dyDescent="0.25">
      <c r="A150" s="209">
        <v>2</v>
      </c>
      <c r="B150" s="346" t="s">
        <v>5</v>
      </c>
      <c r="C150" s="134"/>
      <c r="D150" s="132"/>
      <c r="E150" s="132"/>
      <c r="F150" s="132"/>
      <c r="G150" s="133"/>
      <c r="H150" s="132"/>
      <c r="I150" s="132"/>
      <c r="J150" s="132"/>
      <c r="K150" s="132"/>
      <c r="L150" s="133"/>
      <c r="M150" s="134"/>
      <c r="N150" s="132"/>
      <c r="O150" s="132"/>
      <c r="P150" s="132"/>
      <c r="Q150" s="132"/>
      <c r="R150" s="166"/>
      <c r="S150" s="136"/>
      <c r="T150" s="323"/>
      <c r="U150" s="136"/>
      <c r="V150" s="323"/>
      <c r="W150" s="166"/>
      <c r="X150" s="136"/>
      <c r="Y150" s="323"/>
      <c r="Z150" s="136"/>
      <c r="AA150" s="324"/>
      <c r="AB150" s="255"/>
      <c r="AC150" s="136"/>
      <c r="AD150" s="167"/>
      <c r="AE150" s="224"/>
      <c r="AF150" s="222"/>
      <c r="AG150" s="223"/>
      <c r="AH150" s="146"/>
      <c r="AI150" s="136"/>
      <c r="AJ150" s="242"/>
      <c r="AK150" s="224"/>
      <c r="AL150" s="222"/>
      <c r="AM150" s="242"/>
      <c r="AN150" s="243"/>
      <c r="AO150" s="222"/>
      <c r="AP150" s="167"/>
      <c r="AQ150" s="139"/>
      <c r="AR150" s="222"/>
      <c r="AS150" s="223"/>
      <c r="AT150" s="139"/>
      <c r="AU150" s="222"/>
      <c r="AV150" s="223"/>
      <c r="AW150" s="139"/>
      <c r="AX150" s="222"/>
      <c r="AY150" s="223"/>
      <c r="AZ150" s="323"/>
      <c r="BA150" s="147"/>
      <c r="BB150" s="324"/>
      <c r="BC150" s="323"/>
      <c r="BD150" s="147"/>
      <c r="BE150" s="324"/>
      <c r="BF150" s="149"/>
      <c r="BG150" s="150"/>
      <c r="BH150" s="150"/>
      <c r="BI150" s="139"/>
      <c r="BJ150" s="147"/>
      <c r="BK150" s="223"/>
      <c r="BL150" s="139"/>
      <c r="BM150" s="147"/>
      <c r="BN150" s="223"/>
      <c r="BO150" s="139"/>
      <c r="BP150" s="147"/>
      <c r="BQ150" s="324"/>
      <c r="BR150" s="222"/>
      <c r="BS150" s="147"/>
      <c r="BT150" s="324"/>
      <c r="BU150" s="207"/>
    </row>
    <row r="151" spans="1:73" x14ac:dyDescent="0.25">
      <c r="A151" s="209" t="s">
        <v>4</v>
      </c>
      <c r="B151" s="348"/>
      <c r="C151" s="134"/>
      <c r="D151" s="132"/>
      <c r="E151" s="132"/>
      <c r="F151" s="132"/>
      <c r="G151" s="133"/>
      <c r="H151" s="132"/>
      <c r="I151" s="132"/>
      <c r="J151" s="132"/>
      <c r="K151" s="132"/>
      <c r="L151" s="133"/>
      <c r="M151" s="134"/>
      <c r="N151" s="132"/>
      <c r="O151" s="132"/>
      <c r="P151" s="132"/>
      <c r="Q151" s="132"/>
      <c r="R151" s="166"/>
      <c r="S151" s="136"/>
      <c r="T151" s="323"/>
      <c r="U151" s="136"/>
      <c r="V151" s="323"/>
      <c r="W151" s="166"/>
      <c r="X151" s="136"/>
      <c r="Y151" s="323"/>
      <c r="Z151" s="136"/>
      <c r="AA151" s="324"/>
      <c r="AB151" s="252"/>
      <c r="AC151" s="136"/>
      <c r="AD151" s="167"/>
      <c r="AE151" s="224"/>
      <c r="AF151" s="222"/>
      <c r="AG151" s="223"/>
      <c r="AH151" s="146"/>
      <c r="AI151" s="136"/>
      <c r="AJ151" s="242"/>
      <c r="AK151" s="224"/>
      <c r="AL151" s="222"/>
      <c r="AM151" s="242"/>
      <c r="AN151" s="243"/>
      <c r="AO151" s="222"/>
      <c r="AP151" s="167"/>
      <c r="AQ151" s="139"/>
      <c r="AR151" s="222"/>
      <c r="AS151" s="223"/>
      <c r="AT151" s="139"/>
      <c r="AU151" s="222"/>
      <c r="AV151" s="223"/>
      <c r="AW151" s="139"/>
      <c r="AX151" s="222"/>
      <c r="AY151" s="223"/>
      <c r="AZ151" s="323"/>
      <c r="BA151" s="147"/>
      <c r="BB151" s="324"/>
      <c r="BC151" s="323"/>
      <c r="BD151" s="147"/>
      <c r="BE151" s="324"/>
      <c r="BF151" s="149"/>
      <c r="BG151" s="150"/>
      <c r="BH151" s="150"/>
      <c r="BI151" s="139"/>
      <c r="BJ151" s="147"/>
      <c r="BK151" s="223"/>
      <c r="BL151" s="139"/>
      <c r="BM151" s="147"/>
      <c r="BN151" s="223"/>
      <c r="BO151" s="139"/>
      <c r="BP151" s="147"/>
      <c r="BQ151" s="324"/>
      <c r="BR151" s="222"/>
      <c r="BS151" s="147"/>
      <c r="BT151" s="324"/>
      <c r="BU151" s="207"/>
    </row>
    <row r="152" spans="1:73" x14ac:dyDescent="0.25">
      <c r="A152" s="4" t="s">
        <v>105</v>
      </c>
      <c r="B152" s="343" t="s">
        <v>106</v>
      </c>
      <c r="C152" s="134"/>
      <c r="D152" s="132"/>
      <c r="E152" s="132"/>
      <c r="F152" s="132"/>
      <c r="G152" s="133"/>
      <c r="H152" s="132"/>
      <c r="I152" s="132"/>
      <c r="J152" s="132"/>
      <c r="K152" s="132"/>
      <c r="L152" s="133"/>
      <c r="M152" s="134"/>
      <c r="N152" s="132"/>
      <c r="O152" s="132"/>
      <c r="P152" s="132"/>
      <c r="Q152" s="132"/>
      <c r="R152" s="166"/>
      <c r="S152" s="136"/>
      <c r="T152" s="323">
        <f>SUM(T153:T171)</f>
        <v>36.349999999999994</v>
      </c>
      <c r="U152" s="136" t="s">
        <v>80</v>
      </c>
      <c r="V152" s="323">
        <f>SUM(V153:V171)</f>
        <v>7.8500000000000005</v>
      </c>
      <c r="W152" s="166"/>
      <c r="X152" s="136"/>
      <c r="Y152" s="323">
        <f>SUM(Y153:Y171)</f>
        <v>36.349999999999994</v>
      </c>
      <c r="Z152" s="136" t="s">
        <v>80</v>
      </c>
      <c r="AA152" s="324">
        <f>SUM(AA153:AA171)</f>
        <v>7.8500000000000005</v>
      </c>
      <c r="AB152" s="323">
        <f>SUM(AB153:AB171)</f>
        <v>34.268999999999998</v>
      </c>
      <c r="AC152" s="136" t="s">
        <v>80</v>
      </c>
      <c r="AD152" s="324">
        <f t="shared" ref="AD152:AN152" si="43">SUM(AD153:AD171)</f>
        <v>1.89</v>
      </c>
      <c r="AE152" s="323">
        <f t="shared" si="43"/>
        <v>0</v>
      </c>
      <c r="AF152" s="136">
        <f t="shared" si="43"/>
        <v>0</v>
      </c>
      <c r="AG152" s="324">
        <f t="shared" si="43"/>
        <v>0</v>
      </c>
      <c r="AH152" s="323">
        <f t="shared" si="43"/>
        <v>0</v>
      </c>
      <c r="AI152" s="136">
        <f t="shared" si="43"/>
        <v>0</v>
      </c>
      <c r="AJ152" s="324">
        <f t="shared" si="43"/>
        <v>0</v>
      </c>
      <c r="AK152" s="323">
        <f t="shared" si="43"/>
        <v>0</v>
      </c>
      <c r="AL152" s="136">
        <f t="shared" si="43"/>
        <v>0</v>
      </c>
      <c r="AM152" s="324">
        <f t="shared" si="43"/>
        <v>0</v>
      </c>
      <c r="AN152" s="323">
        <f t="shared" si="43"/>
        <v>34.268999999999998</v>
      </c>
      <c r="AO152" s="136" t="s">
        <v>80</v>
      </c>
      <c r="AP152" s="324">
        <f t="shared" ref="AP152:BO152" si="44">SUM(AP153:AP171)</f>
        <v>1.89</v>
      </c>
      <c r="AQ152" s="323">
        <f t="shared" si="44"/>
        <v>0</v>
      </c>
      <c r="AR152" s="136">
        <f t="shared" si="44"/>
        <v>0</v>
      </c>
      <c r="AS152" s="324">
        <f t="shared" si="44"/>
        <v>0</v>
      </c>
      <c r="AT152" s="323">
        <f t="shared" si="44"/>
        <v>0</v>
      </c>
      <c r="AU152" s="136">
        <f t="shared" si="44"/>
        <v>0</v>
      </c>
      <c r="AV152" s="324">
        <f t="shared" si="44"/>
        <v>0</v>
      </c>
      <c r="AW152" s="323">
        <f t="shared" si="44"/>
        <v>0</v>
      </c>
      <c r="AX152" s="136">
        <f t="shared" si="44"/>
        <v>0</v>
      </c>
      <c r="AY152" s="324">
        <f t="shared" si="44"/>
        <v>0</v>
      </c>
      <c r="AZ152" s="323">
        <f t="shared" si="44"/>
        <v>0</v>
      </c>
      <c r="BA152" s="136">
        <f t="shared" si="44"/>
        <v>0</v>
      </c>
      <c r="BB152" s="324">
        <f t="shared" si="44"/>
        <v>0</v>
      </c>
      <c r="BC152" s="323">
        <f t="shared" si="44"/>
        <v>0</v>
      </c>
      <c r="BD152" s="136">
        <f t="shared" si="44"/>
        <v>0</v>
      </c>
      <c r="BE152" s="324">
        <f t="shared" si="44"/>
        <v>0</v>
      </c>
      <c r="BF152" s="323">
        <f t="shared" si="44"/>
        <v>0</v>
      </c>
      <c r="BG152" s="136">
        <f t="shared" si="44"/>
        <v>0</v>
      </c>
      <c r="BH152" s="324">
        <f t="shared" si="44"/>
        <v>0</v>
      </c>
      <c r="BI152" s="323">
        <f t="shared" si="44"/>
        <v>0</v>
      </c>
      <c r="BJ152" s="136">
        <f t="shared" si="44"/>
        <v>0</v>
      </c>
      <c r="BK152" s="324">
        <f t="shared" si="44"/>
        <v>0</v>
      </c>
      <c r="BL152" s="323">
        <f t="shared" si="44"/>
        <v>0</v>
      </c>
      <c r="BM152" s="136">
        <f t="shared" si="44"/>
        <v>0</v>
      </c>
      <c r="BN152" s="324">
        <f t="shared" si="44"/>
        <v>0</v>
      </c>
      <c r="BO152" s="323">
        <f t="shared" si="44"/>
        <v>0</v>
      </c>
      <c r="BP152" s="136"/>
      <c r="BQ152" s="324"/>
      <c r="BR152" s="323"/>
      <c r="BS152" s="136"/>
      <c r="BT152" s="324"/>
      <c r="BU152" s="207"/>
    </row>
    <row r="153" spans="1:73" x14ac:dyDescent="0.25">
      <c r="A153" s="212">
        <v>1</v>
      </c>
      <c r="B153" s="382" t="s">
        <v>108</v>
      </c>
      <c r="C153" s="134"/>
      <c r="D153" s="132"/>
      <c r="E153" s="132"/>
      <c r="F153" s="132"/>
      <c r="G153" s="133"/>
      <c r="H153" s="132"/>
      <c r="I153" s="132"/>
      <c r="J153" s="132"/>
      <c r="K153" s="132"/>
      <c r="L153" s="133"/>
      <c r="M153" s="134"/>
      <c r="N153" s="132"/>
      <c r="O153" s="132"/>
      <c r="P153" s="132"/>
      <c r="Q153" s="132"/>
      <c r="R153" s="166"/>
      <c r="S153" s="136"/>
      <c r="T153" s="323"/>
      <c r="U153" s="136"/>
      <c r="V153" s="323"/>
      <c r="W153" s="166"/>
      <c r="X153" s="136"/>
      <c r="Y153" s="323"/>
      <c r="Z153" s="136"/>
      <c r="AA153" s="324"/>
      <c r="AB153" s="252"/>
      <c r="AC153" s="136"/>
      <c r="AD153" s="167"/>
      <c r="AE153" s="224"/>
      <c r="AF153" s="222"/>
      <c r="AG153" s="223"/>
      <c r="AH153" s="146"/>
      <c r="AI153" s="136"/>
      <c r="AJ153" s="242"/>
      <c r="AK153" s="224"/>
      <c r="AL153" s="222"/>
      <c r="AM153" s="242"/>
      <c r="AN153" s="243"/>
      <c r="AO153" s="222"/>
      <c r="AP153" s="167"/>
      <c r="AQ153" s="139"/>
      <c r="AR153" s="222"/>
      <c r="AS153" s="223"/>
      <c r="AT153" s="139"/>
      <c r="AU153" s="222"/>
      <c r="AV153" s="223"/>
      <c r="AW153" s="139"/>
      <c r="AX153" s="222"/>
      <c r="AY153" s="223"/>
      <c r="AZ153" s="323"/>
      <c r="BA153" s="147"/>
      <c r="BB153" s="324"/>
      <c r="BC153" s="323"/>
      <c r="BD153" s="147"/>
      <c r="BE153" s="324"/>
      <c r="BF153" s="149"/>
      <c r="BG153" s="150"/>
      <c r="BH153" s="150"/>
      <c r="BI153" s="139"/>
      <c r="BJ153" s="147"/>
      <c r="BK153" s="223"/>
      <c r="BL153" s="139"/>
      <c r="BM153" s="147"/>
      <c r="BN153" s="223"/>
      <c r="BO153" s="139"/>
      <c r="BP153" s="147"/>
      <c r="BQ153" s="324"/>
      <c r="BR153" s="222"/>
      <c r="BS153" s="147"/>
      <c r="BT153" s="324"/>
      <c r="BU153" s="207"/>
    </row>
    <row r="154" spans="1:73" ht="63" x14ac:dyDescent="0.25">
      <c r="A154" s="209">
        <v>2</v>
      </c>
      <c r="B154" s="197" t="s">
        <v>109</v>
      </c>
      <c r="C154" s="134"/>
      <c r="D154" s="132"/>
      <c r="E154" s="132"/>
      <c r="F154" s="132"/>
      <c r="G154" s="133"/>
      <c r="H154" s="132"/>
      <c r="I154" s="132"/>
      <c r="J154" s="132"/>
      <c r="K154" s="132"/>
      <c r="L154" s="133"/>
      <c r="M154" s="134"/>
      <c r="N154" s="132"/>
      <c r="O154" s="132"/>
      <c r="P154" s="132"/>
      <c r="Q154" s="132"/>
      <c r="R154" s="166"/>
      <c r="S154" s="136"/>
      <c r="T154" s="168">
        <v>7.5</v>
      </c>
      <c r="U154" s="136" t="str">
        <f t="shared" ref="U154:U171" si="45">IF(AND(T154=0,V154=0),"","/")</f>
        <v>/</v>
      </c>
      <c r="V154" s="168">
        <v>1.5</v>
      </c>
      <c r="W154" s="166"/>
      <c r="X154" s="136"/>
      <c r="Y154" s="168">
        <f>E154+J154+O154+T154</f>
        <v>7.5</v>
      </c>
      <c r="Z154" s="136" t="str">
        <f t="shared" ref="Z154:Z170" si="46">IF(AND(Y154=0,AA154=0),"","/")</f>
        <v>/</v>
      </c>
      <c r="AA154" s="355">
        <f>G154+L154+Q154+V154</f>
        <v>1.5</v>
      </c>
      <c r="AB154" s="252"/>
      <c r="AC154" s="136"/>
      <c r="AD154" s="167"/>
      <c r="AE154" s="224"/>
      <c r="AF154" s="222"/>
      <c r="AG154" s="223"/>
      <c r="AH154" s="146"/>
      <c r="AI154" s="136"/>
      <c r="AJ154" s="242"/>
      <c r="AK154" s="224"/>
      <c r="AL154" s="222"/>
      <c r="AM154" s="242"/>
      <c r="AN154" s="243">
        <f>AB154+AE154+AH154+AK154</f>
        <v>0</v>
      </c>
      <c r="AO154" s="222"/>
      <c r="AP154" s="167">
        <f>AD154+AG154+AJ154+AM154</f>
        <v>0</v>
      </c>
      <c r="AQ154" s="139"/>
      <c r="AR154" s="222"/>
      <c r="AS154" s="223"/>
      <c r="AT154" s="139"/>
      <c r="AU154" s="222"/>
      <c r="AV154" s="223"/>
      <c r="AW154" s="139"/>
      <c r="AX154" s="222"/>
      <c r="AY154" s="223"/>
      <c r="AZ154" s="168"/>
      <c r="BA154" s="147"/>
      <c r="BB154" s="355"/>
      <c r="BC154" s="168">
        <f>AQ154+AT154+AW154+AZ154</f>
        <v>0</v>
      </c>
      <c r="BD154" s="147"/>
      <c r="BE154" s="355">
        <f>AS154+AV154+AY154+BB154</f>
        <v>0</v>
      </c>
      <c r="BF154" s="149"/>
      <c r="BG154" s="150"/>
      <c r="BH154" s="150"/>
      <c r="BI154" s="139"/>
      <c r="BJ154" s="323"/>
      <c r="BK154" s="136"/>
      <c r="BL154" s="139"/>
      <c r="BM154" s="147"/>
      <c r="BN154" s="223"/>
      <c r="BO154" s="139"/>
      <c r="BP154" s="147"/>
      <c r="BQ154" s="355"/>
      <c r="BR154" s="381">
        <f>BF154+BI154+BL154+BO154</f>
        <v>0</v>
      </c>
      <c r="BS154" s="147"/>
      <c r="BT154" s="355">
        <f>BH154+BK154+BN154+BQ154</f>
        <v>0</v>
      </c>
      <c r="BU154" s="207"/>
    </row>
    <row r="155" spans="1:73" x14ac:dyDescent="0.25">
      <c r="A155" s="212">
        <v>3</v>
      </c>
      <c r="B155" s="31" t="s">
        <v>87</v>
      </c>
      <c r="C155" s="134"/>
      <c r="D155" s="132"/>
      <c r="E155" s="132"/>
      <c r="F155" s="132"/>
      <c r="G155" s="133"/>
      <c r="H155" s="132"/>
      <c r="I155" s="132"/>
      <c r="J155" s="132"/>
      <c r="K155" s="132"/>
      <c r="L155" s="133"/>
      <c r="M155" s="134"/>
      <c r="N155" s="132"/>
      <c r="O155" s="132"/>
      <c r="P155" s="132"/>
      <c r="Q155" s="132"/>
      <c r="R155" s="166"/>
      <c r="S155" s="136"/>
      <c r="T155" s="168">
        <v>0</v>
      </c>
      <c r="U155" s="136" t="str">
        <f t="shared" si="45"/>
        <v/>
      </c>
      <c r="V155" s="168"/>
      <c r="W155" s="166"/>
      <c r="X155" s="136"/>
      <c r="Y155" s="168">
        <f t="shared" ref="Y155:Y171" si="47">E155+J155+O155+T155</f>
        <v>0</v>
      </c>
      <c r="Z155" s="136" t="str">
        <f t="shared" si="46"/>
        <v/>
      </c>
      <c r="AA155" s="355">
        <f t="shared" ref="AA155:AA171" si="48">G155+L155+Q155+V155</f>
        <v>0</v>
      </c>
      <c r="AB155" s="251"/>
      <c r="AC155" s="136"/>
      <c r="AD155" s="167"/>
      <c r="AE155" s="224"/>
      <c r="AF155" s="222"/>
      <c r="AG155" s="223"/>
      <c r="AH155" s="146"/>
      <c r="AI155" s="136"/>
      <c r="AJ155" s="242"/>
      <c r="AK155" s="224"/>
      <c r="AL155" s="222"/>
      <c r="AM155" s="242"/>
      <c r="AN155" s="243">
        <f t="shared" ref="AN155:AN171" si="49">AB155+AE155+AH155+AK155</f>
        <v>0</v>
      </c>
      <c r="AO155" s="222"/>
      <c r="AP155" s="167">
        <f t="shared" ref="AP155:AP171" si="50">AD155+AG155+AJ155+AM155</f>
        <v>0</v>
      </c>
      <c r="AQ155" s="139"/>
      <c r="AR155" s="222"/>
      <c r="AS155" s="223"/>
      <c r="AT155" s="139"/>
      <c r="AU155" s="222"/>
      <c r="AV155" s="223"/>
      <c r="AW155" s="139"/>
      <c r="AX155" s="222"/>
      <c r="AY155" s="223"/>
      <c r="AZ155" s="168"/>
      <c r="BA155" s="147"/>
      <c r="BB155" s="355"/>
      <c r="BC155" s="168">
        <f t="shared" ref="BC155:BC171" si="51">AQ155+AT155+AW155+AZ155</f>
        <v>0</v>
      </c>
      <c r="BD155" s="147"/>
      <c r="BE155" s="355">
        <f t="shared" ref="BE155:BE171" si="52">AS155+AV155+AY155+BB155</f>
        <v>0</v>
      </c>
      <c r="BF155" s="149"/>
      <c r="BG155" s="150"/>
      <c r="BH155" s="150"/>
      <c r="BI155" s="139"/>
      <c r="BJ155" s="147"/>
      <c r="BK155" s="223"/>
      <c r="BL155" s="139"/>
      <c r="BM155" s="147"/>
      <c r="BN155" s="223"/>
      <c r="BO155" s="139"/>
      <c r="BP155" s="147"/>
      <c r="BQ155" s="355"/>
      <c r="BR155" s="381">
        <f t="shared" ref="BR155:BR171" si="53">BF155+BI155+BL155+BO155</f>
        <v>0</v>
      </c>
      <c r="BS155" s="147"/>
      <c r="BT155" s="355">
        <f t="shared" ref="BT155:BT171" si="54">BH155+BK155+BN155+BQ155</f>
        <v>0</v>
      </c>
      <c r="BU155" s="207"/>
    </row>
    <row r="156" spans="1:73" ht="47.25" x14ac:dyDescent="0.25">
      <c r="A156" s="209">
        <v>4</v>
      </c>
      <c r="B156" s="213" t="s">
        <v>110</v>
      </c>
      <c r="C156" s="134"/>
      <c r="D156" s="132"/>
      <c r="E156" s="132"/>
      <c r="F156" s="132"/>
      <c r="G156" s="133"/>
      <c r="H156" s="132"/>
      <c r="I156" s="132"/>
      <c r="J156" s="132"/>
      <c r="K156" s="132"/>
      <c r="L156" s="133"/>
      <c r="M156" s="134"/>
      <c r="N156" s="132"/>
      <c r="O156" s="132"/>
      <c r="P156" s="132"/>
      <c r="Q156" s="132"/>
      <c r="R156" s="166"/>
      <c r="S156" s="136"/>
      <c r="T156" s="168">
        <v>0.9</v>
      </c>
      <c r="U156" s="136" t="str">
        <f t="shared" si="45"/>
        <v>/</v>
      </c>
      <c r="V156" s="168">
        <v>0.25</v>
      </c>
      <c r="W156" s="166"/>
      <c r="X156" s="136"/>
      <c r="Y156" s="168">
        <f t="shared" si="47"/>
        <v>0.9</v>
      </c>
      <c r="Z156" s="136" t="str">
        <f t="shared" si="46"/>
        <v>/</v>
      </c>
      <c r="AA156" s="355">
        <f t="shared" si="48"/>
        <v>0.25</v>
      </c>
      <c r="AB156" s="255"/>
      <c r="AC156" s="136"/>
      <c r="AD156" s="167"/>
      <c r="AE156" s="224"/>
      <c r="AF156" s="222"/>
      <c r="AG156" s="223"/>
      <c r="AH156" s="146"/>
      <c r="AI156" s="136"/>
      <c r="AJ156" s="242"/>
      <c r="AK156" s="224"/>
      <c r="AL156" s="222"/>
      <c r="AM156" s="242"/>
      <c r="AN156" s="243">
        <f t="shared" si="49"/>
        <v>0</v>
      </c>
      <c r="AO156" s="222"/>
      <c r="AP156" s="167">
        <f t="shared" si="50"/>
        <v>0</v>
      </c>
      <c r="AQ156" s="139"/>
      <c r="AR156" s="222"/>
      <c r="AS156" s="223"/>
      <c r="AT156" s="139"/>
      <c r="AU156" s="222"/>
      <c r="AV156" s="223"/>
      <c r="AW156" s="139"/>
      <c r="AX156" s="222"/>
      <c r="AY156" s="223"/>
      <c r="AZ156" s="168"/>
      <c r="BA156" s="147"/>
      <c r="BB156" s="355"/>
      <c r="BC156" s="168">
        <f t="shared" si="51"/>
        <v>0</v>
      </c>
      <c r="BD156" s="147"/>
      <c r="BE156" s="355">
        <f t="shared" si="52"/>
        <v>0</v>
      </c>
      <c r="BF156" s="149"/>
      <c r="BG156" s="150"/>
      <c r="BH156" s="150"/>
      <c r="BI156" s="139"/>
      <c r="BJ156" s="147"/>
      <c r="BK156" s="223"/>
      <c r="BL156" s="139"/>
      <c r="BM156" s="147"/>
      <c r="BN156" s="223"/>
      <c r="BO156" s="139"/>
      <c r="BP156" s="147"/>
      <c r="BQ156" s="355"/>
      <c r="BR156" s="381">
        <f t="shared" si="53"/>
        <v>0</v>
      </c>
      <c r="BS156" s="147"/>
      <c r="BT156" s="355">
        <f t="shared" si="54"/>
        <v>0</v>
      </c>
      <c r="BU156" s="207"/>
    </row>
    <row r="157" spans="1:73" x14ac:dyDescent="0.25">
      <c r="A157" s="212">
        <v>5</v>
      </c>
      <c r="B157" s="31" t="s">
        <v>111</v>
      </c>
      <c r="C157" s="134"/>
      <c r="D157" s="132"/>
      <c r="E157" s="132"/>
      <c r="F157" s="132"/>
      <c r="G157" s="133"/>
      <c r="H157" s="132"/>
      <c r="I157" s="132"/>
      <c r="J157" s="132"/>
      <c r="K157" s="132"/>
      <c r="L157" s="133"/>
      <c r="M157" s="134"/>
      <c r="N157" s="132"/>
      <c r="O157" s="132"/>
      <c r="P157" s="132"/>
      <c r="Q157" s="132"/>
      <c r="R157" s="166"/>
      <c r="S157" s="136"/>
      <c r="T157" s="168">
        <v>0</v>
      </c>
      <c r="U157" s="136" t="str">
        <f t="shared" si="45"/>
        <v/>
      </c>
      <c r="V157" s="168"/>
      <c r="W157" s="166"/>
      <c r="X157" s="136"/>
      <c r="Y157" s="168">
        <f t="shared" si="47"/>
        <v>0</v>
      </c>
      <c r="Z157" s="136" t="str">
        <f t="shared" si="46"/>
        <v/>
      </c>
      <c r="AA157" s="355">
        <f t="shared" si="48"/>
        <v>0</v>
      </c>
      <c r="AB157" s="252"/>
      <c r="AC157" s="136"/>
      <c r="AD157" s="167"/>
      <c r="AE157" s="224"/>
      <c r="AF157" s="222"/>
      <c r="AG157" s="223"/>
      <c r="AH157" s="146"/>
      <c r="AI157" s="136"/>
      <c r="AJ157" s="242"/>
      <c r="AK157" s="224"/>
      <c r="AL157" s="222"/>
      <c r="AM157" s="242"/>
      <c r="AN157" s="243">
        <f t="shared" si="49"/>
        <v>0</v>
      </c>
      <c r="AO157" s="222"/>
      <c r="AP157" s="167">
        <f t="shared" si="50"/>
        <v>0</v>
      </c>
      <c r="AQ157" s="139"/>
      <c r="AR157" s="222"/>
      <c r="AS157" s="223"/>
      <c r="AT157" s="139"/>
      <c r="AU157" s="222"/>
      <c r="AV157" s="223"/>
      <c r="AW157" s="139"/>
      <c r="AX157" s="222"/>
      <c r="AY157" s="223"/>
      <c r="AZ157" s="168"/>
      <c r="BA157" s="147"/>
      <c r="BB157" s="355"/>
      <c r="BC157" s="168">
        <f t="shared" si="51"/>
        <v>0</v>
      </c>
      <c r="BD157" s="147"/>
      <c r="BE157" s="355">
        <f t="shared" si="52"/>
        <v>0</v>
      </c>
      <c r="BF157" s="149"/>
      <c r="BG157" s="150"/>
      <c r="BH157" s="150"/>
      <c r="BI157" s="139"/>
      <c r="BJ157" s="147"/>
      <c r="BK157" s="223"/>
      <c r="BL157" s="139"/>
      <c r="BM157" s="147"/>
      <c r="BN157" s="223"/>
      <c r="BO157" s="139"/>
      <c r="BP157" s="147"/>
      <c r="BQ157" s="355"/>
      <c r="BR157" s="381">
        <f t="shared" si="53"/>
        <v>0</v>
      </c>
      <c r="BS157" s="147"/>
      <c r="BT157" s="355">
        <f t="shared" si="54"/>
        <v>0</v>
      </c>
      <c r="BU157" s="207"/>
    </row>
    <row r="158" spans="1:73" ht="78.75" x14ac:dyDescent="0.25">
      <c r="A158" s="209">
        <v>6</v>
      </c>
      <c r="B158" s="213" t="s">
        <v>112</v>
      </c>
      <c r="C158" s="134"/>
      <c r="D158" s="132"/>
      <c r="E158" s="132"/>
      <c r="F158" s="132"/>
      <c r="G158" s="133"/>
      <c r="H158" s="132"/>
      <c r="I158" s="132"/>
      <c r="J158" s="132"/>
      <c r="K158" s="132"/>
      <c r="L158" s="133"/>
      <c r="M158" s="134"/>
      <c r="N158" s="132"/>
      <c r="O158" s="132"/>
      <c r="P158" s="132"/>
      <c r="Q158" s="132"/>
      <c r="R158" s="166"/>
      <c r="S158" s="136"/>
      <c r="T158" s="168">
        <v>1.2</v>
      </c>
      <c r="U158" s="136" t="str">
        <f t="shared" si="45"/>
        <v>/</v>
      </c>
      <c r="V158" s="168">
        <v>0.25</v>
      </c>
      <c r="W158" s="166"/>
      <c r="X158" s="136"/>
      <c r="Y158" s="168">
        <f t="shared" si="47"/>
        <v>1.2</v>
      </c>
      <c r="Z158" s="136" t="str">
        <f t="shared" si="46"/>
        <v>/</v>
      </c>
      <c r="AA158" s="355">
        <f t="shared" si="48"/>
        <v>0.25</v>
      </c>
      <c r="AB158" s="252"/>
      <c r="AC158" s="136"/>
      <c r="AD158" s="167"/>
      <c r="AE158" s="224"/>
      <c r="AF158" s="222"/>
      <c r="AG158" s="223"/>
      <c r="AH158" s="146"/>
      <c r="AI158" s="136"/>
      <c r="AJ158" s="242"/>
      <c r="AK158" s="224"/>
      <c r="AL158" s="222"/>
      <c r="AM158" s="242"/>
      <c r="AN158" s="243">
        <f t="shared" si="49"/>
        <v>0</v>
      </c>
      <c r="AO158" s="222"/>
      <c r="AP158" s="167">
        <f t="shared" si="50"/>
        <v>0</v>
      </c>
      <c r="AQ158" s="139"/>
      <c r="AR158" s="222"/>
      <c r="AS158" s="223"/>
      <c r="AT158" s="139"/>
      <c r="AU158" s="222"/>
      <c r="AV158" s="223"/>
      <c r="AW158" s="139"/>
      <c r="AX158" s="222"/>
      <c r="AY158" s="223"/>
      <c r="AZ158" s="168"/>
      <c r="BA158" s="147"/>
      <c r="BB158" s="355"/>
      <c r="BC158" s="168">
        <f t="shared" si="51"/>
        <v>0</v>
      </c>
      <c r="BD158" s="147"/>
      <c r="BE158" s="355">
        <f t="shared" si="52"/>
        <v>0</v>
      </c>
      <c r="BF158" s="149"/>
      <c r="BG158" s="150"/>
      <c r="BH158" s="150"/>
      <c r="BI158" s="139"/>
      <c r="BJ158" s="147"/>
      <c r="BK158" s="223"/>
      <c r="BL158" s="139"/>
      <c r="BM158" s="147"/>
      <c r="BN158" s="223"/>
      <c r="BO158" s="139"/>
      <c r="BP158" s="147"/>
      <c r="BQ158" s="355"/>
      <c r="BR158" s="381">
        <f t="shared" si="53"/>
        <v>0</v>
      </c>
      <c r="BS158" s="147"/>
      <c r="BT158" s="355">
        <f t="shared" si="54"/>
        <v>0</v>
      </c>
      <c r="BU158" s="207"/>
    </row>
    <row r="159" spans="1:73" x14ac:dyDescent="0.25">
      <c r="A159" s="212">
        <v>7</v>
      </c>
      <c r="B159" s="31" t="s">
        <v>113</v>
      </c>
      <c r="C159" s="134"/>
      <c r="D159" s="132"/>
      <c r="E159" s="132"/>
      <c r="F159" s="132"/>
      <c r="G159" s="133"/>
      <c r="H159" s="132"/>
      <c r="I159" s="132"/>
      <c r="J159" s="132"/>
      <c r="K159" s="132"/>
      <c r="L159" s="133"/>
      <c r="M159" s="134"/>
      <c r="N159" s="132"/>
      <c r="O159" s="132"/>
      <c r="P159" s="132"/>
      <c r="Q159" s="132"/>
      <c r="R159" s="166"/>
      <c r="S159" s="136"/>
      <c r="T159" s="168">
        <v>0</v>
      </c>
      <c r="U159" s="136" t="str">
        <f t="shared" si="45"/>
        <v/>
      </c>
      <c r="V159" s="168"/>
      <c r="W159" s="166"/>
      <c r="X159" s="136"/>
      <c r="Y159" s="168">
        <f t="shared" si="47"/>
        <v>0</v>
      </c>
      <c r="Z159" s="136" t="str">
        <f t="shared" si="46"/>
        <v/>
      </c>
      <c r="AA159" s="355">
        <f t="shared" si="48"/>
        <v>0</v>
      </c>
      <c r="AB159" s="252"/>
      <c r="AC159" s="136"/>
      <c r="AD159" s="167"/>
      <c r="AE159" s="224"/>
      <c r="AF159" s="222"/>
      <c r="AG159" s="223"/>
      <c r="AH159" s="146"/>
      <c r="AI159" s="136"/>
      <c r="AJ159" s="242"/>
      <c r="AK159" s="224"/>
      <c r="AL159" s="222"/>
      <c r="AM159" s="242"/>
      <c r="AN159" s="243">
        <f t="shared" si="49"/>
        <v>0</v>
      </c>
      <c r="AO159" s="222"/>
      <c r="AP159" s="167">
        <f t="shared" si="50"/>
        <v>0</v>
      </c>
      <c r="AQ159" s="139"/>
      <c r="AR159" s="222"/>
      <c r="AS159" s="223"/>
      <c r="AT159" s="139"/>
      <c r="AU159" s="222"/>
      <c r="AV159" s="223"/>
      <c r="AW159" s="139"/>
      <c r="AX159" s="222"/>
      <c r="AY159" s="223"/>
      <c r="AZ159" s="168"/>
      <c r="BA159" s="147"/>
      <c r="BB159" s="355"/>
      <c r="BC159" s="168">
        <f t="shared" si="51"/>
        <v>0</v>
      </c>
      <c r="BD159" s="147"/>
      <c r="BE159" s="355">
        <f t="shared" si="52"/>
        <v>0</v>
      </c>
      <c r="BF159" s="149"/>
      <c r="BG159" s="150"/>
      <c r="BH159" s="150"/>
      <c r="BI159" s="139"/>
      <c r="BJ159" s="147"/>
      <c r="BK159" s="223"/>
      <c r="BL159" s="139"/>
      <c r="BM159" s="147"/>
      <c r="BN159" s="223"/>
      <c r="BO159" s="139"/>
      <c r="BP159" s="147"/>
      <c r="BQ159" s="355"/>
      <c r="BR159" s="381">
        <f t="shared" si="53"/>
        <v>0</v>
      </c>
      <c r="BS159" s="147"/>
      <c r="BT159" s="355">
        <f t="shared" si="54"/>
        <v>0</v>
      </c>
      <c r="BU159" s="207"/>
    </row>
    <row r="160" spans="1:73" ht="63" x14ac:dyDescent="0.25">
      <c r="A160" s="209">
        <v>8</v>
      </c>
      <c r="B160" s="213" t="s">
        <v>114</v>
      </c>
      <c r="C160" s="134"/>
      <c r="D160" s="132"/>
      <c r="E160" s="132"/>
      <c r="F160" s="132"/>
      <c r="G160" s="133"/>
      <c r="H160" s="132"/>
      <c r="I160" s="132"/>
      <c r="J160" s="132"/>
      <c r="K160" s="132"/>
      <c r="L160" s="133"/>
      <c r="M160" s="134"/>
      <c r="N160" s="132"/>
      <c r="O160" s="132"/>
      <c r="P160" s="132"/>
      <c r="Q160" s="132"/>
      <c r="R160" s="166"/>
      <c r="S160" s="136"/>
      <c r="T160" s="168">
        <v>1</v>
      </c>
      <c r="U160" s="136" t="str">
        <f t="shared" si="45"/>
        <v>/</v>
      </c>
      <c r="V160" s="168">
        <v>0.5</v>
      </c>
      <c r="W160" s="166"/>
      <c r="X160" s="136"/>
      <c r="Y160" s="168">
        <f t="shared" si="47"/>
        <v>1</v>
      </c>
      <c r="Z160" s="136" t="str">
        <f t="shared" si="46"/>
        <v>/</v>
      </c>
      <c r="AA160" s="355">
        <f t="shared" si="48"/>
        <v>0.5</v>
      </c>
      <c r="AB160" s="252"/>
      <c r="AC160" s="136"/>
      <c r="AD160" s="167"/>
      <c r="AE160" s="224"/>
      <c r="AF160" s="222"/>
      <c r="AG160" s="223"/>
      <c r="AH160" s="146"/>
      <c r="AI160" s="136"/>
      <c r="AJ160" s="242"/>
      <c r="AK160" s="224"/>
      <c r="AL160" s="222"/>
      <c r="AM160" s="242"/>
      <c r="AN160" s="243">
        <f t="shared" si="49"/>
        <v>0</v>
      </c>
      <c r="AO160" s="222"/>
      <c r="AP160" s="167">
        <f t="shared" si="50"/>
        <v>0</v>
      </c>
      <c r="AQ160" s="139"/>
      <c r="AR160" s="222"/>
      <c r="AS160" s="223"/>
      <c r="AT160" s="139"/>
      <c r="AU160" s="222"/>
      <c r="AV160" s="223"/>
      <c r="AW160" s="139"/>
      <c r="AX160" s="222"/>
      <c r="AY160" s="223"/>
      <c r="AZ160" s="168"/>
      <c r="BA160" s="147"/>
      <c r="BB160" s="355"/>
      <c r="BC160" s="168">
        <f t="shared" si="51"/>
        <v>0</v>
      </c>
      <c r="BD160" s="147"/>
      <c r="BE160" s="355">
        <f t="shared" si="52"/>
        <v>0</v>
      </c>
      <c r="BF160" s="149"/>
      <c r="BG160" s="150"/>
      <c r="BH160" s="150"/>
      <c r="BI160" s="139"/>
      <c r="BJ160" s="147"/>
      <c r="BK160" s="223"/>
      <c r="BL160" s="139"/>
      <c r="BM160" s="147"/>
      <c r="BN160" s="223"/>
      <c r="BO160" s="139"/>
      <c r="BP160" s="147"/>
      <c r="BQ160" s="355"/>
      <c r="BR160" s="381">
        <f t="shared" si="53"/>
        <v>0</v>
      </c>
      <c r="BS160" s="147"/>
      <c r="BT160" s="355">
        <f t="shared" si="54"/>
        <v>0</v>
      </c>
      <c r="BU160" s="207"/>
    </row>
    <row r="161" spans="1:73" ht="63" x14ac:dyDescent="0.25">
      <c r="A161" s="212">
        <v>9</v>
      </c>
      <c r="B161" s="213" t="s">
        <v>115</v>
      </c>
      <c r="C161" s="134"/>
      <c r="D161" s="132"/>
      <c r="E161" s="132"/>
      <c r="F161" s="132"/>
      <c r="G161" s="133"/>
      <c r="H161" s="132"/>
      <c r="I161" s="132"/>
      <c r="J161" s="132"/>
      <c r="K161" s="132"/>
      <c r="L161" s="133"/>
      <c r="M161" s="134"/>
      <c r="N161" s="132"/>
      <c r="O161" s="132"/>
      <c r="P161" s="132"/>
      <c r="Q161" s="132"/>
      <c r="R161" s="166"/>
      <c r="S161" s="136"/>
      <c r="T161" s="168">
        <v>0.7</v>
      </c>
      <c r="U161" s="136" t="str">
        <f t="shared" si="45"/>
        <v>/</v>
      </c>
      <c r="V161" s="168">
        <v>0.4</v>
      </c>
      <c r="W161" s="166"/>
      <c r="X161" s="136"/>
      <c r="Y161" s="168">
        <f t="shared" si="47"/>
        <v>0.7</v>
      </c>
      <c r="Z161" s="136" t="str">
        <f t="shared" si="46"/>
        <v>/</v>
      </c>
      <c r="AA161" s="355">
        <f t="shared" si="48"/>
        <v>0.4</v>
      </c>
      <c r="AB161" s="253"/>
      <c r="AC161" s="136"/>
      <c r="AD161" s="167"/>
      <c r="AE161" s="224"/>
      <c r="AF161" s="222"/>
      <c r="AG161" s="223"/>
      <c r="AH161" s="146"/>
      <c r="AI161" s="136"/>
      <c r="AJ161" s="242"/>
      <c r="AK161" s="224"/>
      <c r="AL161" s="222"/>
      <c r="AM161" s="242"/>
      <c r="AN161" s="243">
        <f t="shared" si="49"/>
        <v>0</v>
      </c>
      <c r="AO161" s="222"/>
      <c r="AP161" s="167">
        <f t="shared" si="50"/>
        <v>0</v>
      </c>
      <c r="AQ161" s="139"/>
      <c r="AR161" s="222"/>
      <c r="AS161" s="223"/>
      <c r="AT161" s="139"/>
      <c r="AU161" s="222"/>
      <c r="AV161" s="223"/>
      <c r="AW161" s="139"/>
      <c r="AX161" s="222"/>
      <c r="AY161" s="223"/>
      <c r="AZ161" s="168"/>
      <c r="BA161" s="147"/>
      <c r="BB161" s="355"/>
      <c r="BC161" s="168">
        <f t="shared" si="51"/>
        <v>0</v>
      </c>
      <c r="BD161" s="147"/>
      <c r="BE161" s="355">
        <f t="shared" si="52"/>
        <v>0</v>
      </c>
      <c r="BF161" s="149"/>
      <c r="BG161" s="150"/>
      <c r="BH161" s="150"/>
      <c r="BI161" s="139"/>
      <c r="BJ161" s="147"/>
      <c r="BK161" s="223"/>
      <c r="BL161" s="139"/>
      <c r="BM161" s="147"/>
      <c r="BN161" s="223"/>
      <c r="BO161" s="139"/>
      <c r="BP161" s="147"/>
      <c r="BQ161" s="355"/>
      <c r="BR161" s="381">
        <f t="shared" si="53"/>
        <v>0</v>
      </c>
      <c r="BS161" s="147"/>
      <c r="BT161" s="355">
        <f t="shared" si="54"/>
        <v>0</v>
      </c>
      <c r="BU161" s="207"/>
    </row>
    <row r="162" spans="1:73" x14ac:dyDescent="0.25">
      <c r="A162" s="209">
        <v>10</v>
      </c>
      <c r="B162" s="30" t="s">
        <v>90</v>
      </c>
      <c r="C162" s="134"/>
      <c r="D162" s="132"/>
      <c r="E162" s="132"/>
      <c r="F162" s="132"/>
      <c r="G162" s="133"/>
      <c r="H162" s="132"/>
      <c r="I162" s="132"/>
      <c r="J162" s="132"/>
      <c r="K162" s="132"/>
      <c r="L162" s="133"/>
      <c r="M162" s="134"/>
      <c r="N162" s="132"/>
      <c r="O162" s="132"/>
      <c r="P162" s="132"/>
      <c r="Q162" s="132"/>
      <c r="R162" s="166"/>
      <c r="S162" s="136"/>
      <c r="T162" s="168">
        <v>0</v>
      </c>
      <c r="U162" s="136" t="str">
        <f t="shared" si="45"/>
        <v/>
      </c>
      <c r="V162" s="168"/>
      <c r="W162" s="166"/>
      <c r="X162" s="136"/>
      <c r="Y162" s="168">
        <f t="shared" si="47"/>
        <v>0</v>
      </c>
      <c r="Z162" s="136" t="str">
        <f t="shared" si="46"/>
        <v/>
      </c>
      <c r="AA162" s="355">
        <f t="shared" si="48"/>
        <v>0</v>
      </c>
      <c r="AB162" s="254"/>
      <c r="AC162" s="136"/>
      <c r="AD162" s="167"/>
      <c r="AE162" s="224"/>
      <c r="AF162" s="222"/>
      <c r="AG162" s="223"/>
      <c r="AH162" s="146"/>
      <c r="AI162" s="136"/>
      <c r="AJ162" s="242"/>
      <c r="AK162" s="224"/>
      <c r="AL162" s="222"/>
      <c r="AM162" s="242"/>
      <c r="AN162" s="243">
        <f t="shared" si="49"/>
        <v>0</v>
      </c>
      <c r="AO162" s="222"/>
      <c r="AP162" s="167">
        <f t="shared" si="50"/>
        <v>0</v>
      </c>
      <c r="AQ162" s="139"/>
      <c r="AR162" s="222"/>
      <c r="AS162" s="223"/>
      <c r="AT162" s="139"/>
      <c r="AU162" s="222"/>
      <c r="AV162" s="223"/>
      <c r="AW162" s="139"/>
      <c r="AX162" s="222"/>
      <c r="AY162" s="223"/>
      <c r="AZ162" s="168"/>
      <c r="BA162" s="147"/>
      <c r="BB162" s="355"/>
      <c r="BC162" s="168">
        <f t="shared" si="51"/>
        <v>0</v>
      </c>
      <c r="BD162" s="147"/>
      <c r="BE162" s="355">
        <f t="shared" si="52"/>
        <v>0</v>
      </c>
      <c r="BF162" s="149"/>
      <c r="BG162" s="150"/>
      <c r="BH162" s="150"/>
      <c r="BI162" s="139"/>
      <c r="BJ162" s="147"/>
      <c r="BK162" s="223"/>
      <c r="BL162" s="139"/>
      <c r="BM162" s="147"/>
      <c r="BN162" s="223"/>
      <c r="BO162" s="139"/>
      <c r="BP162" s="147"/>
      <c r="BQ162" s="355"/>
      <c r="BR162" s="381">
        <f t="shared" si="53"/>
        <v>0</v>
      </c>
      <c r="BS162" s="147"/>
      <c r="BT162" s="355">
        <f t="shared" si="54"/>
        <v>0</v>
      </c>
      <c r="BU162" s="207"/>
    </row>
    <row r="163" spans="1:73" ht="110.25" x14ac:dyDescent="0.25">
      <c r="A163" s="212">
        <v>11</v>
      </c>
      <c r="B163" s="213" t="s">
        <v>116</v>
      </c>
      <c r="C163" s="134"/>
      <c r="D163" s="132"/>
      <c r="E163" s="132"/>
      <c r="F163" s="132"/>
      <c r="G163" s="133"/>
      <c r="H163" s="132"/>
      <c r="I163" s="132"/>
      <c r="J163" s="132"/>
      <c r="K163" s="132"/>
      <c r="L163" s="133"/>
      <c r="M163" s="134"/>
      <c r="N163" s="132"/>
      <c r="O163" s="132"/>
      <c r="P163" s="132"/>
      <c r="Q163" s="132"/>
      <c r="R163" s="166"/>
      <c r="S163" s="136"/>
      <c r="T163" s="168">
        <v>5</v>
      </c>
      <c r="U163" s="136" t="str">
        <f t="shared" si="45"/>
        <v>/</v>
      </c>
      <c r="V163" s="168">
        <v>1.6</v>
      </c>
      <c r="W163" s="166"/>
      <c r="X163" s="136"/>
      <c r="Y163" s="168">
        <f t="shared" si="47"/>
        <v>5</v>
      </c>
      <c r="Z163" s="136" t="str">
        <f t="shared" si="46"/>
        <v>/</v>
      </c>
      <c r="AA163" s="355">
        <f t="shared" si="48"/>
        <v>1.6</v>
      </c>
      <c r="AB163" s="157"/>
      <c r="AC163" s="136"/>
      <c r="AD163" s="167"/>
      <c r="AE163" s="224"/>
      <c r="AF163" s="222"/>
      <c r="AG163" s="223"/>
      <c r="AH163" s="146"/>
      <c r="AI163" s="136"/>
      <c r="AJ163" s="242"/>
      <c r="AK163" s="224"/>
      <c r="AL163" s="222"/>
      <c r="AM163" s="242"/>
      <c r="AN163" s="243">
        <f t="shared" si="49"/>
        <v>0</v>
      </c>
      <c r="AO163" s="222"/>
      <c r="AP163" s="167">
        <f t="shared" si="50"/>
        <v>0</v>
      </c>
      <c r="AQ163" s="139"/>
      <c r="AR163" s="222"/>
      <c r="AS163" s="223"/>
      <c r="AT163" s="139"/>
      <c r="AU163" s="222"/>
      <c r="AV163" s="223"/>
      <c r="AW163" s="139"/>
      <c r="AX163" s="222"/>
      <c r="AY163" s="223"/>
      <c r="AZ163" s="168"/>
      <c r="BA163" s="147"/>
      <c r="BB163" s="355"/>
      <c r="BC163" s="168">
        <f t="shared" si="51"/>
        <v>0</v>
      </c>
      <c r="BD163" s="147"/>
      <c r="BE163" s="355">
        <f t="shared" si="52"/>
        <v>0</v>
      </c>
      <c r="BF163" s="149"/>
      <c r="BG163" s="150"/>
      <c r="BH163" s="150"/>
      <c r="BI163" s="139"/>
      <c r="BJ163" s="147"/>
      <c r="BK163" s="223"/>
      <c r="BL163" s="139"/>
      <c r="BM163" s="147"/>
      <c r="BN163" s="223"/>
      <c r="BO163" s="139"/>
      <c r="BP163" s="147"/>
      <c r="BQ163" s="355"/>
      <c r="BR163" s="381">
        <f t="shared" si="53"/>
        <v>0</v>
      </c>
      <c r="BS163" s="147"/>
      <c r="BT163" s="355">
        <f t="shared" si="54"/>
        <v>0</v>
      </c>
      <c r="BU163" s="207"/>
    </row>
    <row r="164" spans="1:73" x14ac:dyDescent="0.25">
      <c r="A164" s="209">
        <v>12</v>
      </c>
      <c r="B164" s="3" t="s">
        <v>126</v>
      </c>
      <c r="C164" s="134"/>
      <c r="D164" s="132"/>
      <c r="E164" s="132"/>
      <c r="F164" s="132"/>
      <c r="G164" s="133"/>
      <c r="H164" s="132"/>
      <c r="I164" s="132"/>
      <c r="J164" s="132"/>
      <c r="K164" s="132"/>
      <c r="L164" s="133"/>
      <c r="M164" s="134"/>
      <c r="N164" s="132"/>
      <c r="O164" s="132"/>
      <c r="P164" s="132"/>
      <c r="Q164" s="132"/>
      <c r="R164" s="166"/>
      <c r="S164" s="136"/>
      <c r="T164" s="168">
        <v>0</v>
      </c>
      <c r="U164" s="136" t="str">
        <f t="shared" si="45"/>
        <v/>
      </c>
      <c r="V164" s="168"/>
      <c r="W164" s="166"/>
      <c r="X164" s="136"/>
      <c r="Y164" s="168">
        <f t="shared" si="47"/>
        <v>0</v>
      </c>
      <c r="Z164" s="136" t="str">
        <f t="shared" si="46"/>
        <v/>
      </c>
      <c r="AA164" s="355">
        <f t="shared" si="48"/>
        <v>0</v>
      </c>
      <c r="AB164" s="157"/>
      <c r="AC164" s="136"/>
      <c r="AD164" s="167"/>
      <c r="AE164" s="224"/>
      <c r="AF164" s="222"/>
      <c r="AG164" s="223"/>
      <c r="AH164" s="146"/>
      <c r="AI164" s="136"/>
      <c r="AJ164" s="242"/>
      <c r="AK164" s="224"/>
      <c r="AL164" s="222"/>
      <c r="AM164" s="242"/>
      <c r="AN164" s="243">
        <f t="shared" si="49"/>
        <v>0</v>
      </c>
      <c r="AO164" s="222"/>
      <c r="AP164" s="167">
        <f t="shared" si="50"/>
        <v>0</v>
      </c>
      <c r="AQ164" s="139"/>
      <c r="AR164" s="222"/>
      <c r="AS164" s="223"/>
      <c r="AT164" s="139"/>
      <c r="AU164" s="222"/>
      <c r="AV164" s="223"/>
      <c r="AW164" s="139"/>
      <c r="AX164" s="222"/>
      <c r="AY164" s="223"/>
      <c r="AZ164" s="168"/>
      <c r="BA164" s="147"/>
      <c r="BB164" s="355"/>
      <c r="BC164" s="168">
        <f t="shared" si="51"/>
        <v>0</v>
      </c>
      <c r="BD164" s="147"/>
      <c r="BE164" s="355">
        <f t="shared" si="52"/>
        <v>0</v>
      </c>
      <c r="BF164" s="149"/>
      <c r="BG164" s="150"/>
      <c r="BH164" s="150"/>
      <c r="BI164" s="139"/>
      <c r="BJ164" s="147"/>
      <c r="BK164" s="223"/>
      <c r="BL164" s="139"/>
      <c r="BM164" s="147"/>
      <c r="BN164" s="223"/>
      <c r="BO164" s="139"/>
      <c r="BP164" s="147"/>
      <c r="BQ164" s="355"/>
      <c r="BR164" s="381">
        <f t="shared" si="53"/>
        <v>0</v>
      </c>
      <c r="BS164" s="147"/>
      <c r="BT164" s="355">
        <f t="shared" si="54"/>
        <v>0</v>
      </c>
      <c r="BU164" s="207"/>
    </row>
    <row r="165" spans="1:73" ht="63" x14ac:dyDescent="0.25">
      <c r="A165" s="212">
        <v>13</v>
      </c>
      <c r="B165" s="197" t="s">
        <v>127</v>
      </c>
      <c r="C165" s="134"/>
      <c r="D165" s="132"/>
      <c r="E165" s="132"/>
      <c r="F165" s="132"/>
      <c r="G165" s="133"/>
      <c r="H165" s="132"/>
      <c r="I165" s="132"/>
      <c r="J165" s="132"/>
      <c r="K165" s="132"/>
      <c r="L165" s="133"/>
      <c r="M165" s="134"/>
      <c r="N165" s="132"/>
      <c r="O165" s="132"/>
      <c r="P165" s="132"/>
      <c r="Q165" s="132"/>
      <c r="R165" s="166"/>
      <c r="S165" s="136"/>
      <c r="T165" s="168">
        <v>17</v>
      </c>
      <c r="U165" s="136" t="str">
        <f t="shared" si="45"/>
        <v>/</v>
      </c>
      <c r="V165" s="168">
        <v>1.9</v>
      </c>
      <c r="W165" s="166"/>
      <c r="X165" s="136"/>
      <c r="Y165" s="168">
        <f t="shared" si="47"/>
        <v>17</v>
      </c>
      <c r="Z165" s="136" t="str">
        <f t="shared" si="46"/>
        <v>/</v>
      </c>
      <c r="AA165" s="355">
        <f t="shared" si="48"/>
        <v>1.9</v>
      </c>
      <c r="AB165" s="157"/>
      <c r="AC165" s="136"/>
      <c r="AD165" s="167"/>
      <c r="AE165" s="224"/>
      <c r="AF165" s="222"/>
      <c r="AG165" s="223"/>
      <c r="AH165" s="146"/>
      <c r="AI165" s="136"/>
      <c r="AJ165" s="242"/>
      <c r="AK165" s="224"/>
      <c r="AL165" s="222"/>
      <c r="AM165" s="242"/>
      <c r="AN165" s="243">
        <f t="shared" si="49"/>
        <v>0</v>
      </c>
      <c r="AO165" s="222"/>
      <c r="AP165" s="167">
        <f t="shared" si="50"/>
        <v>0</v>
      </c>
      <c r="AQ165" s="139"/>
      <c r="AR165" s="222"/>
      <c r="AS165" s="223"/>
      <c r="AT165" s="139"/>
      <c r="AU165" s="222"/>
      <c r="AV165" s="223"/>
      <c r="AW165" s="139"/>
      <c r="AX165" s="222"/>
      <c r="AY165" s="223"/>
      <c r="AZ165" s="168"/>
      <c r="BA165" s="147"/>
      <c r="BB165" s="355"/>
      <c r="BC165" s="168">
        <f t="shared" si="51"/>
        <v>0</v>
      </c>
      <c r="BD165" s="147"/>
      <c r="BE165" s="355">
        <f t="shared" si="52"/>
        <v>0</v>
      </c>
      <c r="BF165" s="149"/>
      <c r="BG165" s="150"/>
      <c r="BH165" s="150"/>
      <c r="BI165" s="139"/>
      <c r="BJ165" s="147"/>
      <c r="BK165" s="223"/>
      <c r="BL165" s="139"/>
      <c r="BM165" s="147"/>
      <c r="BN165" s="223"/>
      <c r="BO165" s="139"/>
      <c r="BP165" s="147"/>
      <c r="BQ165" s="355"/>
      <c r="BR165" s="381">
        <f t="shared" si="53"/>
        <v>0</v>
      </c>
      <c r="BS165" s="147"/>
      <c r="BT165" s="355">
        <f t="shared" si="54"/>
        <v>0</v>
      </c>
      <c r="BU165" s="207"/>
    </row>
    <row r="166" spans="1:73" x14ac:dyDescent="0.25">
      <c r="A166" s="209">
        <v>14</v>
      </c>
      <c r="B166" s="30" t="s">
        <v>91</v>
      </c>
      <c r="C166" s="134"/>
      <c r="D166" s="132"/>
      <c r="E166" s="132"/>
      <c r="F166" s="132"/>
      <c r="G166" s="133"/>
      <c r="H166" s="132"/>
      <c r="I166" s="132"/>
      <c r="J166" s="132"/>
      <c r="K166" s="132"/>
      <c r="L166" s="133"/>
      <c r="M166" s="134"/>
      <c r="N166" s="132"/>
      <c r="O166" s="132"/>
      <c r="P166" s="132"/>
      <c r="Q166" s="132"/>
      <c r="R166" s="166"/>
      <c r="S166" s="136"/>
      <c r="T166" s="168">
        <v>0</v>
      </c>
      <c r="U166" s="136" t="str">
        <f t="shared" si="45"/>
        <v/>
      </c>
      <c r="V166" s="168"/>
      <c r="W166" s="166"/>
      <c r="X166" s="136"/>
      <c r="Y166" s="168">
        <f t="shared" si="47"/>
        <v>0</v>
      </c>
      <c r="Z166" s="136" t="str">
        <f t="shared" si="46"/>
        <v/>
      </c>
      <c r="AA166" s="355">
        <f t="shared" si="48"/>
        <v>0</v>
      </c>
      <c r="AB166" s="254"/>
      <c r="AC166" s="136"/>
      <c r="AD166" s="167"/>
      <c r="AE166" s="224"/>
      <c r="AF166" s="222"/>
      <c r="AG166" s="223"/>
      <c r="AH166" s="146"/>
      <c r="AI166" s="136"/>
      <c r="AJ166" s="242"/>
      <c r="AK166" s="224"/>
      <c r="AL166" s="222"/>
      <c r="AM166" s="242"/>
      <c r="AN166" s="243">
        <f t="shared" si="49"/>
        <v>0</v>
      </c>
      <c r="AO166" s="222"/>
      <c r="AP166" s="167">
        <f t="shared" si="50"/>
        <v>0</v>
      </c>
      <c r="AQ166" s="139"/>
      <c r="AR166" s="222"/>
      <c r="AS166" s="223"/>
      <c r="AT166" s="139"/>
      <c r="AU166" s="222"/>
      <c r="AV166" s="223"/>
      <c r="AW166" s="139"/>
      <c r="AX166" s="222"/>
      <c r="AY166" s="223"/>
      <c r="AZ166" s="168"/>
      <c r="BA166" s="147"/>
      <c r="BB166" s="355"/>
      <c r="BC166" s="168">
        <f t="shared" si="51"/>
        <v>0</v>
      </c>
      <c r="BD166" s="147"/>
      <c r="BE166" s="355">
        <f t="shared" si="52"/>
        <v>0</v>
      </c>
      <c r="BF166" s="149"/>
      <c r="BG166" s="150"/>
      <c r="BH166" s="150"/>
      <c r="BI166" s="139"/>
      <c r="BJ166" s="147"/>
      <c r="BK166" s="223"/>
      <c r="BL166" s="139"/>
      <c r="BM166" s="147"/>
      <c r="BN166" s="223"/>
      <c r="BO166" s="139"/>
      <c r="BP166" s="147"/>
      <c r="BQ166" s="355"/>
      <c r="BR166" s="381">
        <f t="shared" si="53"/>
        <v>0</v>
      </c>
      <c r="BS166" s="147"/>
      <c r="BT166" s="355">
        <f t="shared" si="54"/>
        <v>0</v>
      </c>
      <c r="BU166" s="207"/>
    </row>
    <row r="167" spans="1:73" ht="47.25" x14ac:dyDescent="0.25">
      <c r="A167" s="212">
        <v>15</v>
      </c>
      <c r="B167" s="214" t="s">
        <v>117</v>
      </c>
      <c r="C167" s="134"/>
      <c r="D167" s="132"/>
      <c r="E167" s="132"/>
      <c r="F167" s="132"/>
      <c r="G167" s="133"/>
      <c r="H167" s="132"/>
      <c r="I167" s="132"/>
      <c r="J167" s="132"/>
      <c r="K167" s="132"/>
      <c r="L167" s="133"/>
      <c r="M167" s="134"/>
      <c r="N167" s="132"/>
      <c r="O167" s="132"/>
      <c r="P167" s="132"/>
      <c r="Q167" s="132"/>
      <c r="R167" s="166"/>
      <c r="S167" s="136"/>
      <c r="T167" s="168">
        <v>1</v>
      </c>
      <c r="U167" s="136" t="str">
        <f t="shared" si="45"/>
        <v>/</v>
      </c>
      <c r="V167" s="168">
        <v>0.25</v>
      </c>
      <c r="W167" s="166"/>
      <c r="X167" s="136"/>
      <c r="Y167" s="168">
        <f t="shared" si="47"/>
        <v>1</v>
      </c>
      <c r="Z167" s="136" t="str">
        <f t="shared" si="46"/>
        <v>/</v>
      </c>
      <c r="AA167" s="355">
        <f t="shared" si="48"/>
        <v>0.25</v>
      </c>
      <c r="AB167" s="157"/>
      <c r="AC167" s="136"/>
      <c r="AD167" s="167"/>
      <c r="AE167" s="224"/>
      <c r="AF167" s="222"/>
      <c r="AG167" s="223"/>
      <c r="AH167" s="146"/>
      <c r="AI167" s="136"/>
      <c r="AJ167" s="242"/>
      <c r="AK167" s="224"/>
      <c r="AL167" s="222"/>
      <c r="AM167" s="242"/>
      <c r="AN167" s="243">
        <f t="shared" si="49"/>
        <v>0</v>
      </c>
      <c r="AO167" s="222"/>
      <c r="AP167" s="167">
        <f t="shared" si="50"/>
        <v>0</v>
      </c>
      <c r="AQ167" s="139"/>
      <c r="AR167" s="222"/>
      <c r="AS167" s="223"/>
      <c r="AT167" s="139"/>
      <c r="AU167" s="222"/>
      <c r="AV167" s="223"/>
      <c r="AW167" s="139"/>
      <c r="AX167" s="222"/>
      <c r="AY167" s="223"/>
      <c r="AZ167" s="168"/>
      <c r="BA167" s="147"/>
      <c r="BB167" s="355"/>
      <c r="BC167" s="168">
        <f t="shared" si="51"/>
        <v>0</v>
      </c>
      <c r="BD167" s="147"/>
      <c r="BE167" s="355">
        <f t="shared" si="52"/>
        <v>0</v>
      </c>
      <c r="BF167" s="149"/>
      <c r="BG167" s="150"/>
      <c r="BH167" s="150"/>
      <c r="BI167" s="139"/>
      <c r="BJ167" s="147"/>
      <c r="BK167" s="223"/>
      <c r="BL167" s="139"/>
      <c r="BM167" s="147"/>
      <c r="BN167" s="223"/>
      <c r="BO167" s="139"/>
      <c r="BP167" s="147"/>
      <c r="BQ167" s="355"/>
      <c r="BR167" s="381">
        <f t="shared" si="53"/>
        <v>0</v>
      </c>
      <c r="BS167" s="147"/>
      <c r="BT167" s="355">
        <f t="shared" si="54"/>
        <v>0</v>
      </c>
      <c r="BU167" s="207"/>
    </row>
    <row r="168" spans="1:73" x14ac:dyDescent="0.25">
      <c r="A168" s="209">
        <v>16</v>
      </c>
      <c r="B168" s="29" t="s">
        <v>118</v>
      </c>
      <c r="C168" s="134"/>
      <c r="D168" s="132"/>
      <c r="E168" s="132"/>
      <c r="F168" s="132"/>
      <c r="G168" s="133"/>
      <c r="H168" s="132"/>
      <c r="I168" s="132"/>
      <c r="J168" s="132"/>
      <c r="K168" s="132"/>
      <c r="L168" s="133"/>
      <c r="M168" s="134"/>
      <c r="N168" s="132"/>
      <c r="O168" s="132"/>
      <c r="P168" s="132"/>
      <c r="Q168" s="132"/>
      <c r="R168" s="166"/>
      <c r="S168" s="136"/>
      <c r="T168" s="168">
        <v>0</v>
      </c>
      <c r="U168" s="136" t="str">
        <f t="shared" si="45"/>
        <v/>
      </c>
      <c r="V168" s="168"/>
      <c r="W168" s="166"/>
      <c r="X168" s="136"/>
      <c r="Y168" s="168">
        <f t="shared" si="47"/>
        <v>0</v>
      </c>
      <c r="Z168" s="136" t="str">
        <f t="shared" si="46"/>
        <v/>
      </c>
      <c r="AA168" s="355">
        <f t="shared" si="48"/>
        <v>0</v>
      </c>
      <c r="AB168" s="254"/>
      <c r="AC168" s="136"/>
      <c r="AD168" s="167"/>
      <c r="AE168" s="224"/>
      <c r="AF168" s="222"/>
      <c r="AG168" s="223"/>
      <c r="AH168" s="146"/>
      <c r="AI168" s="136"/>
      <c r="AJ168" s="242"/>
      <c r="AK168" s="224"/>
      <c r="AL168" s="222"/>
      <c r="AM168" s="242"/>
      <c r="AN168" s="243">
        <f t="shared" si="49"/>
        <v>0</v>
      </c>
      <c r="AO168" s="222"/>
      <c r="AP168" s="167">
        <f t="shared" si="50"/>
        <v>0</v>
      </c>
      <c r="AQ168" s="139"/>
      <c r="AR168" s="222"/>
      <c r="AS168" s="223"/>
      <c r="AT168" s="139"/>
      <c r="AU168" s="222"/>
      <c r="AV168" s="223"/>
      <c r="AW168" s="139"/>
      <c r="AX168" s="222"/>
      <c r="AY168" s="223"/>
      <c r="AZ168" s="168"/>
      <c r="BA168" s="147"/>
      <c r="BB168" s="355"/>
      <c r="BC168" s="168">
        <f t="shared" si="51"/>
        <v>0</v>
      </c>
      <c r="BD168" s="147"/>
      <c r="BE168" s="355">
        <f t="shared" si="52"/>
        <v>0</v>
      </c>
      <c r="BF168" s="149"/>
      <c r="BG168" s="150"/>
      <c r="BH168" s="150"/>
      <c r="BI168" s="139"/>
      <c r="BJ168" s="147"/>
      <c r="BK168" s="223"/>
      <c r="BL168" s="139"/>
      <c r="BM168" s="147"/>
      <c r="BN168" s="223"/>
      <c r="BO168" s="139"/>
      <c r="BP168" s="147"/>
      <c r="BQ168" s="355"/>
      <c r="BR168" s="381">
        <f t="shared" si="53"/>
        <v>0</v>
      </c>
      <c r="BS168" s="147"/>
      <c r="BT168" s="355">
        <f t="shared" si="54"/>
        <v>0</v>
      </c>
      <c r="BU168" s="207"/>
    </row>
    <row r="169" spans="1:73" ht="78.75" x14ac:dyDescent="0.25">
      <c r="A169" s="212">
        <v>17</v>
      </c>
      <c r="B169" s="214" t="s">
        <v>119</v>
      </c>
      <c r="C169" s="134"/>
      <c r="D169" s="132"/>
      <c r="E169" s="132"/>
      <c r="F169" s="132"/>
      <c r="G169" s="133"/>
      <c r="H169" s="132"/>
      <c r="I169" s="132"/>
      <c r="J169" s="132"/>
      <c r="K169" s="132"/>
      <c r="L169" s="133"/>
      <c r="M169" s="134"/>
      <c r="N169" s="132"/>
      <c r="O169" s="132"/>
      <c r="P169" s="132"/>
      <c r="Q169" s="132"/>
      <c r="R169" s="166"/>
      <c r="S169" s="136"/>
      <c r="T169" s="168">
        <v>0</v>
      </c>
      <c r="U169" s="136" t="str">
        <f t="shared" si="45"/>
        <v>/</v>
      </c>
      <c r="V169" s="168">
        <v>0.8</v>
      </c>
      <c r="W169" s="166"/>
      <c r="X169" s="136"/>
      <c r="Y169" s="168">
        <f t="shared" si="47"/>
        <v>0</v>
      </c>
      <c r="Z169" s="136" t="str">
        <f t="shared" si="46"/>
        <v>/</v>
      </c>
      <c r="AA169" s="355">
        <f t="shared" si="48"/>
        <v>0.8</v>
      </c>
      <c r="AB169" s="252"/>
      <c r="AC169" s="136"/>
      <c r="AD169" s="167"/>
      <c r="AE169" s="224"/>
      <c r="AF169" s="222"/>
      <c r="AG169" s="223"/>
      <c r="AH169" s="146"/>
      <c r="AI169" s="136"/>
      <c r="AJ169" s="242"/>
      <c r="AK169" s="224"/>
      <c r="AL169" s="222"/>
      <c r="AM169" s="242"/>
      <c r="AN169" s="243">
        <f t="shared" si="49"/>
        <v>0</v>
      </c>
      <c r="AO169" s="222"/>
      <c r="AP169" s="167">
        <f t="shared" si="50"/>
        <v>0</v>
      </c>
      <c r="AQ169" s="139"/>
      <c r="AR169" s="222"/>
      <c r="AS169" s="223"/>
      <c r="AT169" s="139"/>
      <c r="AU169" s="222"/>
      <c r="AV169" s="223"/>
      <c r="AW169" s="139"/>
      <c r="AX169" s="222"/>
      <c r="AY169" s="223"/>
      <c r="AZ169" s="168"/>
      <c r="BA169" s="147"/>
      <c r="BB169" s="355"/>
      <c r="BC169" s="168">
        <f t="shared" si="51"/>
        <v>0</v>
      </c>
      <c r="BD169" s="147"/>
      <c r="BE169" s="355">
        <f t="shared" si="52"/>
        <v>0</v>
      </c>
      <c r="BF169" s="149"/>
      <c r="BG169" s="150"/>
      <c r="BH169" s="150"/>
      <c r="BI169" s="139"/>
      <c r="BJ169" s="147"/>
      <c r="BK169" s="223"/>
      <c r="BL169" s="139"/>
      <c r="BM169" s="147"/>
      <c r="BN169" s="223"/>
      <c r="BO169" s="139"/>
      <c r="BP169" s="147"/>
      <c r="BQ169" s="355"/>
      <c r="BR169" s="381">
        <f t="shared" si="53"/>
        <v>0</v>
      </c>
      <c r="BS169" s="147"/>
      <c r="BT169" s="355">
        <f t="shared" si="54"/>
        <v>0</v>
      </c>
      <c r="BU169" s="207"/>
    </row>
    <row r="170" spans="1:73" ht="78.75" x14ac:dyDescent="0.25">
      <c r="A170" s="209">
        <v>18</v>
      </c>
      <c r="B170" s="214" t="s">
        <v>120</v>
      </c>
      <c r="C170" s="134"/>
      <c r="D170" s="132"/>
      <c r="E170" s="132"/>
      <c r="F170" s="132"/>
      <c r="G170" s="133"/>
      <c r="H170" s="132"/>
      <c r="I170" s="132"/>
      <c r="J170" s="132"/>
      <c r="K170" s="132"/>
      <c r="L170" s="133"/>
      <c r="M170" s="134"/>
      <c r="N170" s="132"/>
      <c r="O170" s="132"/>
      <c r="P170" s="132"/>
      <c r="Q170" s="132"/>
      <c r="R170" s="166"/>
      <c r="S170" s="136"/>
      <c r="T170" s="168">
        <v>2.0499999999999998</v>
      </c>
      <c r="U170" s="136" t="str">
        <f t="shared" si="45"/>
        <v>/</v>
      </c>
      <c r="V170" s="168">
        <v>0.4</v>
      </c>
      <c r="W170" s="166"/>
      <c r="X170" s="136"/>
      <c r="Y170" s="168">
        <f t="shared" si="47"/>
        <v>2.0499999999999998</v>
      </c>
      <c r="Z170" s="136" t="str">
        <f t="shared" si="46"/>
        <v>/</v>
      </c>
      <c r="AA170" s="355">
        <f t="shared" si="48"/>
        <v>0.4</v>
      </c>
      <c r="AB170" s="252"/>
      <c r="AC170" s="136"/>
      <c r="AD170" s="167"/>
      <c r="AE170" s="224"/>
      <c r="AF170" s="222"/>
      <c r="AG170" s="223"/>
      <c r="AH170" s="146"/>
      <c r="AI170" s="136"/>
      <c r="AJ170" s="242"/>
      <c r="AK170" s="224"/>
      <c r="AL170" s="222"/>
      <c r="AM170" s="242"/>
      <c r="AN170" s="243">
        <f t="shared" si="49"/>
        <v>0</v>
      </c>
      <c r="AO170" s="222"/>
      <c r="AP170" s="167">
        <f t="shared" si="50"/>
        <v>0</v>
      </c>
      <c r="AQ170" s="139"/>
      <c r="AR170" s="222"/>
      <c r="AS170" s="223"/>
      <c r="AT170" s="139"/>
      <c r="AU170" s="222"/>
      <c r="AV170" s="223"/>
      <c r="AW170" s="139"/>
      <c r="AX170" s="222"/>
      <c r="AY170" s="223"/>
      <c r="AZ170" s="168"/>
      <c r="BA170" s="147"/>
      <c r="BB170" s="355"/>
      <c r="BC170" s="168">
        <f t="shared" si="51"/>
        <v>0</v>
      </c>
      <c r="BD170" s="147"/>
      <c r="BE170" s="355">
        <f t="shared" si="52"/>
        <v>0</v>
      </c>
      <c r="BF170" s="149"/>
      <c r="BG170" s="150"/>
      <c r="BH170" s="150"/>
      <c r="BI170" s="139"/>
      <c r="BJ170" s="147"/>
      <c r="BK170" s="223"/>
      <c r="BL170" s="139"/>
      <c r="BM170" s="147"/>
      <c r="BN170" s="223"/>
      <c r="BO170" s="139"/>
      <c r="BP170" s="147"/>
      <c r="BQ170" s="355"/>
      <c r="BR170" s="381">
        <f t="shared" si="53"/>
        <v>0</v>
      </c>
      <c r="BS170" s="147"/>
      <c r="BT170" s="355">
        <f t="shared" si="54"/>
        <v>0</v>
      </c>
      <c r="BU170" s="207"/>
    </row>
    <row r="171" spans="1:73" ht="63" x14ac:dyDescent="0.25">
      <c r="A171" s="209">
        <v>19</v>
      </c>
      <c r="B171" s="200" t="s">
        <v>131</v>
      </c>
      <c r="C171" s="259"/>
      <c r="D171" s="257"/>
      <c r="E171" s="257"/>
      <c r="F171" s="257"/>
      <c r="G171" s="258"/>
      <c r="H171" s="257"/>
      <c r="I171" s="257"/>
      <c r="J171" s="257"/>
      <c r="K171" s="257"/>
      <c r="L171" s="258"/>
      <c r="M171" s="257"/>
      <c r="N171" s="257"/>
      <c r="O171" s="257"/>
      <c r="P171" s="257"/>
      <c r="Q171" s="258"/>
      <c r="R171" s="257"/>
      <c r="S171" s="257"/>
      <c r="T171" s="168"/>
      <c r="U171" s="136" t="str">
        <f t="shared" si="45"/>
        <v/>
      </c>
      <c r="V171" s="168"/>
      <c r="W171" s="259"/>
      <c r="X171" s="257"/>
      <c r="Y171" s="168">
        <f t="shared" si="47"/>
        <v>0</v>
      </c>
      <c r="Z171" s="257"/>
      <c r="AA171" s="355">
        <f t="shared" si="48"/>
        <v>0</v>
      </c>
      <c r="AB171" s="168">
        <v>34.268999999999998</v>
      </c>
      <c r="AC171" s="136" t="s">
        <v>80</v>
      </c>
      <c r="AD171" s="355">
        <v>1.89</v>
      </c>
      <c r="AE171" s="224"/>
      <c r="AF171" s="222"/>
      <c r="AG171" s="223"/>
      <c r="AH171" s="146"/>
      <c r="AI171" s="136"/>
      <c r="AJ171" s="242"/>
      <c r="AK171" s="224"/>
      <c r="AL171" s="222"/>
      <c r="AM171" s="242"/>
      <c r="AN171" s="243">
        <f t="shared" si="49"/>
        <v>34.268999999999998</v>
      </c>
      <c r="AO171" s="136" t="s">
        <v>80</v>
      </c>
      <c r="AP171" s="355">
        <f t="shared" si="50"/>
        <v>1.89</v>
      </c>
      <c r="AQ171" s="261"/>
      <c r="AR171" s="262"/>
      <c r="AS171" s="263"/>
      <c r="AT171" s="261"/>
      <c r="AU171" s="262"/>
      <c r="AV171" s="263"/>
      <c r="AW171" s="261"/>
      <c r="AX171" s="262"/>
      <c r="AY171" s="263"/>
      <c r="AZ171" s="168"/>
      <c r="BA171" s="264"/>
      <c r="BB171" s="355"/>
      <c r="BC171" s="168">
        <f t="shared" si="51"/>
        <v>0</v>
      </c>
      <c r="BD171" s="264"/>
      <c r="BE171" s="355">
        <f t="shared" si="52"/>
        <v>0</v>
      </c>
      <c r="BF171" s="169"/>
      <c r="BG171" s="170"/>
      <c r="BH171" s="351"/>
      <c r="BI171" s="261"/>
      <c r="BJ171" s="264"/>
      <c r="BK171" s="263"/>
      <c r="BL171" s="261"/>
      <c r="BM171" s="264"/>
      <c r="BN171" s="263"/>
      <c r="BO171" s="261"/>
      <c r="BP171" s="264"/>
      <c r="BQ171" s="355"/>
      <c r="BR171" s="381">
        <f t="shared" si="53"/>
        <v>0</v>
      </c>
      <c r="BS171" s="264"/>
      <c r="BT171" s="355">
        <f t="shared" si="54"/>
        <v>0</v>
      </c>
      <c r="BU171" s="207"/>
    </row>
    <row r="172" spans="1:73" x14ac:dyDescent="0.25">
      <c r="A172" s="209" t="s">
        <v>4</v>
      </c>
      <c r="B172" s="349"/>
      <c r="C172" s="259"/>
      <c r="D172" s="257"/>
      <c r="E172" s="257"/>
      <c r="F172" s="257"/>
      <c r="G172" s="258"/>
      <c r="H172" s="257"/>
      <c r="I172" s="257"/>
      <c r="J172" s="257"/>
      <c r="K172" s="257"/>
      <c r="L172" s="258"/>
      <c r="M172" s="257"/>
      <c r="N172" s="257"/>
      <c r="O172" s="257"/>
      <c r="P172" s="257"/>
      <c r="Q172" s="258"/>
      <c r="R172" s="257"/>
      <c r="S172" s="257"/>
      <c r="T172" s="168"/>
      <c r="U172" s="257"/>
      <c r="V172" s="168"/>
      <c r="W172" s="259"/>
      <c r="X172" s="257"/>
      <c r="Y172" s="168"/>
      <c r="Z172" s="257"/>
      <c r="AA172" s="355"/>
      <c r="AB172" s="256">
        <f t="array" ref="AB172">IF(ISNA(INDEX('приложение 7.2 1 квартал'!AE:AE,MATCH(B172,'приложение 7.2 1 квартал'!B:B,0))),0,INDEX('приложение 7.2 1 квартал'!AE:AE,MATCH(B172,'приложение 7.2 1 квартал'!B:B,0)))</f>
        <v>0</v>
      </c>
      <c r="AC172" s="136"/>
      <c r="AD172" s="167">
        <f t="array" ref="AD172">IF(ISNA(INDEX('приложение 7.2 1 квартал'!Z:Z,MATCH(B172,'приложение 7.2 1 квартал'!B:B,0))),0,INDEX('приложение 7.2 1 квартал'!Z:Z,MATCH(B172,'приложение 7.2 1 квартал'!B:B,0)))</f>
        <v>0</v>
      </c>
      <c r="AE172" s="224"/>
      <c r="AF172" s="222"/>
      <c r="AG172" s="223"/>
      <c r="AH172" s="146"/>
      <c r="AI172" s="136"/>
      <c r="AJ172" s="242"/>
      <c r="AK172" s="224"/>
      <c r="AL172" s="222"/>
      <c r="AM172" s="242"/>
      <c r="AN172" s="243">
        <f t="array" ref="AN172">AB172</f>
        <v>0</v>
      </c>
      <c r="AO172" s="136"/>
      <c r="AP172" s="167">
        <f t="array" ref="AP172">AD172</f>
        <v>0</v>
      </c>
      <c r="AQ172" s="261"/>
      <c r="AR172" s="262"/>
      <c r="AS172" s="263"/>
      <c r="AT172" s="261"/>
      <c r="AU172" s="262"/>
      <c r="AV172" s="263"/>
      <c r="AW172" s="261"/>
      <c r="AX172" s="262"/>
      <c r="AY172" s="263"/>
      <c r="AZ172" s="168"/>
      <c r="BA172" s="264"/>
      <c r="BB172" s="355"/>
      <c r="BC172" s="168"/>
      <c r="BD172" s="264"/>
      <c r="BE172" s="355"/>
      <c r="BF172" s="169"/>
      <c r="BG172" s="170"/>
      <c r="BH172" s="351"/>
      <c r="BI172" s="261"/>
      <c r="BJ172" s="264"/>
      <c r="BK172" s="263"/>
      <c r="BL172" s="261"/>
      <c r="BM172" s="264"/>
      <c r="BN172" s="263"/>
      <c r="BO172" s="261"/>
      <c r="BP172" s="264"/>
      <c r="BQ172" s="355"/>
      <c r="BR172" s="262"/>
      <c r="BS172" s="264"/>
      <c r="BT172" s="355"/>
      <c r="BU172" s="207"/>
    </row>
    <row r="173" spans="1:73" ht="31.5" x14ac:dyDescent="0.25">
      <c r="A173" s="4"/>
      <c r="B173" s="343" t="s">
        <v>10</v>
      </c>
      <c r="C173" s="259"/>
      <c r="D173" s="257"/>
      <c r="E173" s="257"/>
      <c r="F173" s="257"/>
      <c r="G173" s="258"/>
      <c r="H173" s="257"/>
      <c r="I173" s="257"/>
      <c r="J173" s="257"/>
      <c r="K173" s="257"/>
      <c r="L173" s="258"/>
      <c r="M173" s="257"/>
      <c r="N173" s="257"/>
      <c r="O173" s="257"/>
      <c r="P173" s="257"/>
      <c r="Q173" s="258"/>
      <c r="R173" s="257"/>
      <c r="S173" s="257"/>
      <c r="T173" s="168"/>
      <c r="U173" s="257"/>
      <c r="V173" s="168"/>
      <c r="W173" s="259"/>
      <c r="X173" s="257"/>
      <c r="Y173" s="168"/>
      <c r="Z173" s="257"/>
      <c r="AA173" s="355"/>
      <c r="AB173" s="256">
        <f t="array" ref="AB173">IF(ISNA(INDEX('приложение 7.2 1 квартал'!AE:AE,MATCH(B173,'приложение 7.2 1 квартал'!B:B,0))),0,INDEX('приложение 7.2 1 квартал'!AE:AE,MATCH(B173,'приложение 7.2 1 квартал'!B:B,0)))</f>
        <v>0</v>
      </c>
      <c r="AC173" s="136"/>
      <c r="AD173" s="167">
        <f t="array" ref="AD173">IF(ISNA(INDEX('приложение 7.2 1 квартал'!Z:Z,MATCH(B173,'приложение 7.2 1 квартал'!B:B,0))),0,INDEX('приложение 7.2 1 квартал'!Z:Z,MATCH(B173,'приложение 7.2 1 квартал'!B:B,0)))</f>
        <v>0</v>
      </c>
      <c r="AE173" s="224"/>
      <c r="AF173" s="222"/>
      <c r="AG173" s="223"/>
      <c r="AH173" s="146"/>
      <c r="AI173" s="136"/>
      <c r="AJ173" s="242"/>
      <c r="AK173" s="224"/>
      <c r="AL173" s="222"/>
      <c r="AM173" s="242"/>
      <c r="AN173" s="243">
        <f t="array" ref="AN173">AB173</f>
        <v>0</v>
      </c>
      <c r="AO173" s="136"/>
      <c r="AP173" s="167">
        <f t="array" ref="AP173">AD173</f>
        <v>0</v>
      </c>
      <c r="AQ173" s="261"/>
      <c r="AR173" s="262"/>
      <c r="AS173" s="263"/>
      <c r="AT173" s="261"/>
      <c r="AU173" s="262"/>
      <c r="AV173" s="263"/>
      <c r="AW173" s="261"/>
      <c r="AX173" s="262"/>
      <c r="AY173" s="263"/>
      <c r="AZ173" s="168"/>
      <c r="BA173" s="264"/>
      <c r="BB173" s="355"/>
      <c r="BC173" s="168"/>
      <c r="BD173" s="264"/>
      <c r="BE173" s="355"/>
      <c r="BF173" s="169"/>
      <c r="BG173" s="170"/>
      <c r="BH173" s="351"/>
      <c r="BI173" s="261"/>
      <c r="BJ173" s="264"/>
      <c r="BK173" s="263"/>
      <c r="BL173" s="261"/>
      <c r="BM173" s="264"/>
      <c r="BN173" s="263"/>
      <c r="BO173" s="261"/>
      <c r="BP173" s="264"/>
      <c r="BQ173" s="355"/>
      <c r="BR173" s="262"/>
      <c r="BS173" s="264"/>
      <c r="BT173" s="355"/>
      <c r="BU173" s="207"/>
    </row>
    <row r="174" spans="1:73" x14ac:dyDescent="0.25">
      <c r="A174" s="209">
        <v>1</v>
      </c>
      <c r="B174" s="346" t="s">
        <v>3</v>
      </c>
      <c r="C174" s="259"/>
      <c r="D174" s="257"/>
      <c r="E174" s="257"/>
      <c r="F174" s="257"/>
      <c r="G174" s="258"/>
      <c r="H174" s="257"/>
      <c r="I174" s="257"/>
      <c r="J174" s="257"/>
      <c r="K174" s="257"/>
      <c r="L174" s="258"/>
      <c r="M174" s="257"/>
      <c r="N174" s="257"/>
      <c r="O174" s="257"/>
      <c r="P174" s="257"/>
      <c r="Q174" s="258"/>
      <c r="R174" s="257"/>
      <c r="S174" s="257"/>
      <c r="T174" s="168"/>
      <c r="U174" s="257"/>
      <c r="V174" s="168"/>
      <c r="W174" s="259"/>
      <c r="X174" s="257"/>
      <c r="Y174" s="168"/>
      <c r="Z174" s="257"/>
      <c r="AA174" s="355"/>
      <c r="AB174" s="256">
        <f t="array" ref="AB174">IF(ISNA(INDEX('приложение 7.2 1 квартал'!AE:AE,MATCH(B174,'приложение 7.2 1 квартал'!B:B,0))),0,INDEX('приложение 7.2 1 квартал'!AE:AE,MATCH(B174,'приложение 7.2 1 квартал'!B:B,0)))</f>
        <v>0</v>
      </c>
      <c r="AC174" s="136"/>
      <c r="AD174" s="167">
        <f t="array" ref="AD174">IF(ISNA(INDEX('приложение 7.2 1 квартал'!Z:Z,MATCH(B174,'приложение 7.2 1 квартал'!B:B,0))),0,INDEX('приложение 7.2 1 квартал'!Z:Z,MATCH(B174,'приложение 7.2 1 квартал'!B:B,0)))</f>
        <v>0</v>
      </c>
      <c r="AE174" s="224"/>
      <c r="AF174" s="222"/>
      <c r="AG174" s="223"/>
      <c r="AH174" s="146"/>
      <c r="AI174" s="136"/>
      <c r="AJ174" s="242"/>
      <c r="AK174" s="224"/>
      <c r="AL174" s="222"/>
      <c r="AM174" s="242"/>
      <c r="AN174" s="243">
        <f t="array" ref="AN174">AB174</f>
        <v>0</v>
      </c>
      <c r="AO174" s="136"/>
      <c r="AP174" s="167">
        <f t="array" ref="AP174">AD174</f>
        <v>0</v>
      </c>
      <c r="AQ174" s="261"/>
      <c r="AR174" s="262"/>
      <c r="AS174" s="263"/>
      <c r="AT174" s="261"/>
      <c r="AU174" s="262"/>
      <c r="AV174" s="263"/>
      <c r="AW174" s="261"/>
      <c r="AX174" s="262"/>
      <c r="AY174" s="263"/>
      <c r="AZ174" s="168"/>
      <c r="BA174" s="264"/>
      <c r="BB174" s="355"/>
      <c r="BC174" s="168"/>
      <c r="BD174" s="264"/>
      <c r="BE174" s="355"/>
      <c r="BF174" s="169"/>
      <c r="BG174" s="170"/>
      <c r="BH174" s="351"/>
      <c r="BI174" s="261"/>
      <c r="BJ174" s="264"/>
      <c r="BK174" s="263"/>
      <c r="BL174" s="261"/>
      <c r="BM174" s="264"/>
      <c r="BN174" s="263"/>
      <c r="BO174" s="261"/>
      <c r="BP174" s="264"/>
      <c r="BQ174" s="355"/>
      <c r="BR174" s="262"/>
      <c r="BS174" s="264"/>
      <c r="BT174" s="355"/>
      <c r="BU174" s="207"/>
    </row>
    <row r="175" spans="1:73" x14ac:dyDescent="0.25">
      <c r="A175" s="209">
        <v>2</v>
      </c>
      <c r="B175" s="346" t="s">
        <v>5</v>
      </c>
      <c r="C175" s="259"/>
      <c r="D175" s="257"/>
      <c r="E175" s="257"/>
      <c r="F175" s="257"/>
      <c r="G175" s="258"/>
      <c r="H175" s="257"/>
      <c r="I175" s="257"/>
      <c r="J175" s="257"/>
      <c r="K175" s="257"/>
      <c r="L175" s="258"/>
      <c r="M175" s="257"/>
      <c r="N175" s="257"/>
      <c r="O175" s="257"/>
      <c r="P175" s="257"/>
      <c r="Q175" s="258"/>
      <c r="R175" s="257"/>
      <c r="S175" s="257"/>
      <c r="T175" s="168"/>
      <c r="U175" s="257"/>
      <c r="V175" s="168"/>
      <c r="W175" s="259"/>
      <c r="X175" s="257"/>
      <c r="Y175" s="257"/>
      <c r="Z175" s="257"/>
      <c r="AA175" s="260"/>
      <c r="AB175" s="256">
        <f t="array" ref="AB175">IF(ISNA(INDEX('приложение 7.2 1 квартал'!AE:AE,MATCH(B175,'приложение 7.2 1 квартал'!B:B,0))),0,INDEX('приложение 7.2 1 квартал'!AE:AE,MATCH(B175,'приложение 7.2 1 квартал'!B:B,0)))</f>
        <v>0</v>
      </c>
      <c r="AC175" s="136"/>
      <c r="AD175" s="167">
        <f t="array" ref="AD175">IF(ISNA(INDEX('приложение 7.2 1 квартал'!Z:Z,MATCH(B175,'приложение 7.2 1 квартал'!B:B,0))),0,INDEX('приложение 7.2 1 квартал'!Z:Z,MATCH(B175,'приложение 7.2 1 квартал'!B:B,0)))</f>
        <v>0</v>
      </c>
      <c r="AE175" s="224"/>
      <c r="AF175" s="222"/>
      <c r="AG175" s="223"/>
      <c r="AH175" s="146"/>
      <c r="AI175" s="136"/>
      <c r="AJ175" s="242"/>
      <c r="AK175" s="224"/>
      <c r="AL175" s="222"/>
      <c r="AM175" s="242"/>
      <c r="AN175" s="243">
        <f t="array" ref="AN175">AB175</f>
        <v>0</v>
      </c>
      <c r="AO175" s="136"/>
      <c r="AP175" s="167">
        <f t="array" ref="AP175">AD175</f>
        <v>0</v>
      </c>
      <c r="AQ175" s="261"/>
      <c r="AR175" s="262"/>
      <c r="AS175" s="263"/>
      <c r="AT175" s="261"/>
      <c r="AU175" s="262"/>
      <c r="AV175" s="263"/>
      <c r="AW175" s="261"/>
      <c r="AX175" s="262"/>
      <c r="AY175" s="263"/>
      <c r="AZ175" s="168"/>
      <c r="BA175" s="264"/>
      <c r="BB175" s="260"/>
      <c r="BC175" s="168"/>
      <c r="BD175" s="264"/>
      <c r="BE175" s="260"/>
      <c r="BF175" s="169"/>
      <c r="BG175" s="170"/>
      <c r="BH175" s="351"/>
      <c r="BI175" s="261"/>
      <c r="BJ175" s="264"/>
      <c r="BK175" s="263"/>
      <c r="BL175" s="261"/>
      <c r="BM175" s="264"/>
      <c r="BN175" s="263"/>
      <c r="BO175" s="261"/>
      <c r="BP175" s="264"/>
      <c r="BQ175" s="260"/>
      <c r="BR175" s="262"/>
      <c r="BS175" s="264"/>
      <c r="BT175" s="260"/>
      <c r="BU175" s="207"/>
    </row>
    <row r="176" spans="1:73" ht="16.5" thickBot="1" x14ac:dyDescent="0.3">
      <c r="A176" s="342" t="s">
        <v>4</v>
      </c>
      <c r="B176" s="6"/>
      <c r="C176" s="277"/>
      <c r="D176" s="277"/>
      <c r="E176" s="277"/>
      <c r="F176" s="277"/>
      <c r="G176" s="278"/>
      <c r="H176" s="277"/>
      <c r="I176" s="277"/>
      <c r="J176" s="277"/>
      <c r="K176" s="277"/>
      <c r="L176" s="278"/>
      <c r="M176" s="277"/>
      <c r="N176" s="277"/>
      <c r="O176" s="277"/>
      <c r="P176" s="277"/>
      <c r="Q176" s="278"/>
      <c r="R176" s="277"/>
      <c r="S176" s="277"/>
      <c r="T176" s="277"/>
      <c r="U176" s="277"/>
      <c r="V176" s="277"/>
      <c r="W176" s="276"/>
      <c r="X176" s="277"/>
      <c r="Y176" s="277"/>
      <c r="Z176" s="277"/>
      <c r="AA176" s="279"/>
      <c r="AB176" s="280"/>
      <c r="AC176" s="281"/>
      <c r="AD176" s="282"/>
      <c r="AE176" s="283"/>
      <c r="AF176" s="284"/>
      <c r="AG176" s="284"/>
      <c r="AH176" s="285"/>
      <c r="AI176" s="281"/>
      <c r="AJ176" s="286"/>
      <c r="AK176" s="283"/>
      <c r="AL176" s="284"/>
      <c r="AM176" s="286"/>
      <c r="AN176" s="287"/>
      <c r="AO176" s="284"/>
      <c r="AP176" s="282"/>
      <c r="AQ176" s="288"/>
      <c r="AR176" s="284"/>
      <c r="AS176" s="289"/>
      <c r="AT176" s="288"/>
      <c r="AU176" s="284"/>
      <c r="AV176" s="289"/>
      <c r="AW176" s="288"/>
      <c r="AX176" s="284"/>
      <c r="AY176" s="289"/>
      <c r="AZ176" s="277"/>
      <c r="BA176" s="290"/>
      <c r="BB176" s="279"/>
      <c r="BC176" s="277"/>
      <c r="BD176" s="290"/>
      <c r="BE176" s="279"/>
      <c r="BF176" s="172"/>
      <c r="BG176" s="171"/>
      <c r="BH176" s="352"/>
      <c r="BI176" s="288"/>
      <c r="BJ176" s="290"/>
      <c r="BK176" s="289"/>
      <c r="BL176" s="288"/>
      <c r="BM176" s="290"/>
      <c r="BN176" s="289"/>
      <c r="BO176" s="288"/>
      <c r="BP176" s="290"/>
      <c r="BQ176" s="279"/>
      <c r="BR176" s="284"/>
      <c r="BS176" s="290"/>
      <c r="BT176" s="279"/>
      <c r="BU176" s="207"/>
    </row>
    <row r="177" spans="1:73" x14ac:dyDescent="0.25">
      <c r="A177" s="215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265"/>
      <c r="AD177" s="266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267"/>
      <c r="AO177" s="173"/>
      <c r="AP177" s="266"/>
      <c r="AQ177" s="216"/>
      <c r="AR177" s="173"/>
      <c r="AS177" s="173"/>
      <c r="AT177" s="216"/>
      <c r="AU177" s="173"/>
      <c r="AV177" s="173"/>
      <c r="AW177" s="216"/>
      <c r="AX177" s="173"/>
      <c r="AY177" s="173"/>
      <c r="AZ177" s="216"/>
      <c r="BA177" s="129"/>
      <c r="BB177" s="173"/>
      <c r="BC177" s="216"/>
      <c r="BD177" s="129"/>
      <c r="BE177" s="175"/>
      <c r="BF177" s="173"/>
      <c r="BG177" s="173"/>
      <c r="BH177" s="173"/>
      <c r="BI177" s="216"/>
      <c r="BJ177" s="129"/>
      <c r="BK177" s="175"/>
      <c r="BL177" s="216"/>
      <c r="BM177" s="129"/>
      <c r="BN177" s="175"/>
      <c r="BO177" s="216"/>
      <c r="BP177" s="129"/>
      <c r="BQ177" s="175"/>
      <c r="BR177" s="175"/>
      <c r="BS177" s="268"/>
      <c r="BT177" s="175"/>
      <c r="BU177" s="173"/>
    </row>
    <row r="178" spans="1:73" x14ac:dyDescent="0.25">
      <c r="A178" s="173"/>
      <c r="B178" s="174"/>
      <c r="C178" s="174"/>
      <c r="D178" s="174"/>
      <c r="E178" s="174"/>
      <c r="F178" s="174"/>
      <c r="G178" s="174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266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267"/>
      <c r="AO178" s="173"/>
      <c r="AP178" s="266"/>
      <c r="AQ178" s="173"/>
      <c r="AR178" s="173"/>
      <c r="AS178" s="173"/>
      <c r="AT178" s="173"/>
      <c r="AU178" s="173"/>
      <c r="AV178" s="173"/>
      <c r="AW178" s="173"/>
      <c r="AX178" s="173"/>
      <c r="AY178" s="173"/>
      <c r="AZ178" s="173"/>
      <c r="BA178" s="129"/>
      <c r="BB178" s="173"/>
      <c r="BC178" s="173"/>
      <c r="BD178" s="129"/>
      <c r="BE178" s="175"/>
      <c r="BF178" s="173"/>
      <c r="BG178" s="173"/>
      <c r="BH178" s="173"/>
      <c r="BI178" s="173"/>
      <c r="BJ178" s="129"/>
      <c r="BK178" s="173"/>
      <c r="BL178" s="173"/>
      <c r="BM178" s="129"/>
      <c r="BN178" s="173"/>
      <c r="BO178" s="173"/>
      <c r="BP178" s="129"/>
      <c r="BQ178" s="173"/>
      <c r="BR178" s="173"/>
      <c r="BS178" s="129"/>
      <c r="BT178" s="173"/>
    </row>
    <row r="179" spans="1:73" ht="22.5" x14ac:dyDescent="0.3"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80"/>
      <c r="AE179" s="122"/>
      <c r="AF179" s="122"/>
      <c r="AG179" s="122"/>
      <c r="AH179" s="122"/>
      <c r="AI179" s="122"/>
      <c r="AJ179" s="122"/>
      <c r="AK179" s="122"/>
      <c r="AL179" s="122"/>
      <c r="AM179" s="122"/>
      <c r="AN179" s="269"/>
      <c r="AO179" s="122"/>
      <c r="AP179" s="270"/>
      <c r="AQ179" s="122"/>
      <c r="AR179" s="122"/>
      <c r="AS179" s="122"/>
      <c r="AT179" s="122"/>
      <c r="AU179" s="122"/>
      <c r="AV179" s="122"/>
      <c r="AW179" s="177"/>
      <c r="AX179" s="177"/>
      <c r="AY179" s="177"/>
      <c r="AZ179" s="177"/>
      <c r="BA179" s="178"/>
      <c r="BB179" s="177"/>
      <c r="BC179" s="122"/>
      <c r="BE179" s="179"/>
      <c r="BF179" s="180"/>
      <c r="BG179" s="180"/>
      <c r="BH179" s="180"/>
    </row>
    <row r="180" spans="1:73" ht="20.25" x14ac:dyDescent="0.3"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</row>
    <row r="181" spans="1:73" ht="23.25" x14ac:dyDescent="0.3"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271"/>
      <c r="AE181" s="272"/>
      <c r="AF181" s="272"/>
      <c r="AG181" s="272"/>
      <c r="AH181" s="273"/>
      <c r="AI181" s="273"/>
      <c r="AJ181" s="273"/>
      <c r="AK181" s="273"/>
      <c r="AL181" s="273"/>
      <c r="AM181" s="273"/>
      <c r="AN181" s="274"/>
      <c r="AO181" s="273"/>
      <c r="AP181" s="275"/>
      <c r="AQ181" s="181"/>
      <c r="AR181" s="181"/>
      <c r="AS181" s="181"/>
      <c r="AT181" s="181"/>
      <c r="AU181" s="181"/>
      <c r="AV181" s="181"/>
      <c r="AW181" s="177"/>
      <c r="AX181" s="177"/>
      <c r="AY181" s="177"/>
      <c r="AZ181" s="177"/>
      <c r="BA181" s="178"/>
      <c r="BB181" s="177"/>
      <c r="BC181" s="181"/>
      <c r="BD181" s="182"/>
      <c r="BE181" s="183"/>
      <c r="BF181" s="184"/>
      <c r="BG181" s="184"/>
      <c r="BH181" s="184"/>
    </row>
    <row r="182" spans="1:73" ht="22.5" x14ac:dyDescent="0.3">
      <c r="J182" s="233" t="s">
        <v>128</v>
      </c>
      <c r="N182" s="27"/>
      <c r="O182" s="234"/>
      <c r="P182" s="27"/>
      <c r="Q182" s="27"/>
      <c r="R182" s="27"/>
      <c r="S182" s="234"/>
      <c r="T182" s="27"/>
      <c r="U182" s="27"/>
      <c r="W182" s="7"/>
      <c r="X182" s="176"/>
      <c r="Y182" s="176"/>
      <c r="Z182" s="176"/>
      <c r="AA182" s="176"/>
      <c r="AB182" s="176"/>
      <c r="AC182" s="176"/>
      <c r="AR182" s="10" t="s">
        <v>129</v>
      </c>
      <c r="AS182" s="10"/>
    </row>
    <row r="183" spans="1:73" ht="23.25" x14ac:dyDescent="0.3">
      <c r="J183" s="235"/>
      <c r="N183" s="185"/>
      <c r="O183" s="185"/>
      <c r="P183" s="185"/>
      <c r="Q183" s="185"/>
      <c r="R183" s="185"/>
      <c r="S183" s="185"/>
      <c r="T183" s="185"/>
      <c r="U183" s="185"/>
      <c r="W183" s="185"/>
      <c r="X183" s="176"/>
      <c r="Y183" s="176"/>
      <c r="Z183" s="176"/>
      <c r="AA183" s="176"/>
      <c r="AB183" s="176"/>
      <c r="AC183" s="176"/>
      <c r="AD183" s="271"/>
      <c r="AE183" s="272"/>
      <c r="AF183" s="272"/>
      <c r="AG183" s="272"/>
      <c r="AH183" s="273"/>
      <c r="AI183" s="273"/>
      <c r="AJ183" s="273"/>
      <c r="AK183" s="273"/>
      <c r="AL183" s="273"/>
      <c r="AM183" s="273"/>
      <c r="AN183" s="274"/>
      <c r="AP183" s="275"/>
      <c r="AQ183" s="181"/>
      <c r="AR183" s="410"/>
      <c r="AS183" s="410"/>
      <c r="AT183" s="181"/>
      <c r="AU183" s="181"/>
      <c r="AV183" s="181"/>
      <c r="AW183" s="177"/>
      <c r="AX183" s="177"/>
      <c r="AY183" s="177"/>
      <c r="AZ183" s="177"/>
      <c r="BA183" s="178"/>
      <c r="BB183" s="177"/>
      <c r="BC183" s="181"/>
      <c r="BD183" s="182"/>
      <c r="BE183" s="183"/>
      <c r="BF183" s="184"/>
      <c r="BG183" s="184"/>
      <c r="BH183" s="184"/>
    </row>
    <row r="184" spans="1:73" ht="23.25" x14ac:dyDescent="0.3">
      <c r="J184" s="236" t="s">
        <v>24</v>
      </c>
      <c r="N184" s="8"/>
      <c r="O184" s="7"/>
      <c r="P184" s="9"/>
      <c r="Q184" s="10"/>
      <c r="R184" s="11"/>
      <c r="S184" s="12"/>
      <c r="T184" s="11"/>
      <c r="U184" s="11"/>
      <c r="W184" s="7"/>
      <c r="AR184" s="331" t="s">
        <v>130</v>
      </c>
      <c r="AS184" s="331"/>
    </row>
    <row r="185" spans="1:73" ht="27.75" customHeight="1" x14ac:dyDescent="0.3">
      <c r="J185" s="237"/>
      <c r="N185" s="185"/>
      <c r="O185" s="185"/>
      <c r="P185" s="185"/>
      <c r="Q185" s="185"/>
      <c r="R185" s="185"/>
      <c r="S185" s="185"/>
      <c r="T185" s="185"/>
      <c r="U185" s="185"/>
      <c r="W185" s="185"/>
      <c r="AR185" s="410"/>
      <c r="AS185" s="410"/>
    </row>
    <row r="186" spans="1:73" ht="23.25" x14ac:dyDescent="0.3">
      <c r="J186" s="236" t="s">
        <v>19</v>
      </c>
      <c r="N186" s="8"/>
      <c r="O186" s="7"/>
      <c r="P186" s="9"/>
      <c r="Q186" s="10"/>
      <c r="R186" s="11"/>
      <c r="S186" s="12"/>
      <c r="T186" s="11"/>
      <c r="U186" s="11"/>
      <c r="W186" s="7"/>
      <c r="AR186" s="10" t="s">
        <v>20</v>
      </c>
      <c r="AS186" s="10"/>
    </row>
    <row r="187" spans="1:73" x14ac:dyDescent="0.25">
      <c r="M187" s="237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</row>
  </sheetData>
  <mergeCells count="58">
    <mergeCell ref="BQ10:BR10"/>
    <mergeCell ref="A14:A17"/>
    <mergeCell ref="B14:B17"/>
    <mergeCell ref="C14:AP14"/>
    <mergeCell ref="AQ14:BT14"/>
    <mergeCell ref="C15:AA15"/>
    <mergeCell ref="AB15:AP15"/>
    <mergeCell ref="AQ15:BE15"/>
    <mergeCell ref="BF15:BT15"/>
    <mergeCell ref="AT17:AV17"/>
    <mergeCell ref="C16:AA16"/>
    <mergeCell ref="AB16:AP16"/>
    <mergeCell ref="AQ16:BE16"/>
    <mergeCell ref="BF16:BT16"/>
    <mergeCell ref="BO17:BQ17"/>
    <mergeCell ref="BR17:BT17"/>
    <mergeCell ref="C18:G18"/>
    <mergeCell ref="H18:L18"/>
    <mergeCell ref="M18:Q18"/>
    <mergeCell ref="R18:V18"/>
    <mergeCell ref="W18:AA18"/>
    <mergeCell ref="AB18:AD18"/>
    <mergeCell ref="AE18:AG18"/>
    <mergeCell ref="AH18:AJ18"/>
    <mergeCell ref="AW17:AY17"/>
    <mergeCell ref="AZ17:BB17"/>
    <mergeCell ref="BC17:BE17"/>
    <mergeCell ref="BF17:BH17"/>
    <mergeCell ref="BI17:BK17"/>
    <mergeCell ref="AB17:AD17"/>
    <mergeCell ref="BR18:BT18"/>
    <mergeCell ref="AK18:AM18"/>
    <mergeCell ref="AN18:AP18"/>
    <mergeCell ref="AQ18:AS18"/>
    <mergeCell ref="AT18:AV18"/>
    <mergeCell ref="AW18:AY18"/>
    <mergeCell ref="AZ18:BB18"/>
    <mergeCell ref="BC18:BE18"/>
    <mergeCell ref="BF18:BH18"/>
    <mergeCell ref="BI18:BK18"/>
    <mergeCell ref="BL18:BN18"/>
    <mergeCell ref="BO18:BQ18"/>
    <mergeCell ref="AR183:AS183"/>
    <mergeCell ref="AR185:AS185"/>
    <mergeCell ref="A5:BL5"/>
    <mergeCell ref="A6:BL6"/>
    <mergeCell ref="AE17:AG17"/>
    <mergeCell ref="AH17:AJ17"/>
    <mergeCell ref="AK17:AM17"/>
    <mergeCell ref="AN17:AP17"/>
    <mergeCell ref="AQ17:AS17"/>
    <mergeCell ref="H17:L17"/>
    <mergeCell ref="M17:Q17"/>
    <mergeCell ref="R17:V17"/>
    <mergeCell ref="W17:AA17"/>
    <mergeCell ref="BL17:BN17"/>
    <mergeCell ref="C17:G17"/>
    <mergeCell ref="BF8:BT8"/>
  </mergeCells>
  <conditionalFormatting sqref="B171">
    <cfRule type="duplicateValues" dxfId="9" priority="1"/>
  </conditionalFormatting>
  <conditionalFormatting sqref="B172:B175 B19:B20 B93:B94">
    <cfRule type="duplicateValues" dxfId="8" priority="9"/>
  </conditionalFormatting>
  <pageMargins left="0.31496062992125984" right="0.31496062992125984" top="0.59055118110236227" bottom="0.59055118110236227" header="0.31496062992125984" footer="0.31496062992125984"/>
  <pageSetup paperSize="9" scale="3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N193"/>
  <sheetViews>
    <sheetView showZeros="0" view="pageBreakPreview" zoomScale="70" zoomScaleNormal="60" zoomScaleSheetLayoutView="70" workbookViewId="0">
      <pane ySplit="18" topLeftCell="A19" activePane="bottomLeft" state="frozen"/>
      <selection pane="bottomLeft" activeCell="X23" sqref="X23"/>
    </sheetView>
  </sheetViews>
  <sheetFormatPr defaultRowHeight="15.75" x14ac:dyDescent="0.25"/>
  <cols>
    <col min="1" max="1" width="9" style="13"/>
    <col min="2" max="2" width="32.875" style="13" customWidth="1"/>
    <col min="3" max="3" width="9" style="13"/>
    <col min="4" max="4" width="9.625" style="13" bestFit="1" customWidth="1"/>
    <col min="5" max="5" width="10" style="13" customWidth="1"/>
    <col min="6" max="6" width="9" style="13"/>
    <col min="7" max="7" width="9" style="78"/>
    <col min="8" max="10" width="9" style="13"/>
    <col min="11" max="11" width="9" style="78"/>
    <col min="12" max="12" width="8.75" style="13" customWidth="1"/>
    <col min="13" max="13" width="9" style="13"/>
    <col min="14" max="14" width="9" style="13" customWidth="1"/>
    <col min="15" max="15" width="12.75" style="13" customWidth="1"/>
    <col min="16" max="16" width="10.25" style="16" customWidth="1"/>
    <col min="17" max="17" width="13.125" style="16" customWidth="1"/>
    <col min="18" max="18" width="13.25" style="13" customWidth="1"/>
    <col min="19" max="19" width="8.375" style="13" customWidth="1"/>
    <col min="20" max="20" width="9" style="13"/>
    <col min="21" max="21" width="15" style="13" customWidth="1"/>
    <col min="22" max="22" width="16.875" style="13" customWidth="1"/>
    <col min="23" max="23" width="20.25" style="13" customWidth="1"/>
    <col min="24" max="24" width="13" style="13" customWidth="1"/>
    <col min="25" max="29" width="12.125" style="26" customWidth="1"/>
    <col min="30" max="40" width="9" style="26"/>
    <col min="41" max="16384" width="9" style="13"/>
  </cols>
  <sheetData>
    <row r="1" spans="1:29" s="13" customFormat="1" x14ac:dyDescent="0.25">
      <c r="G1" s="78"/>
      <c r="K1" s="78"/>
      <c r="N1" s="188"/>
      <c r="O1" s="78"/>
      <c r="P1" s="115"/>
      <c r="Q1" s="115"/>
      <c r="Y1" s="26"/>
      <c r="Z1" s="26"/>
      <c r="AA1" s="26"/>
      <c r="AB1" s="26"/>
      <c r="AC1" s="26"/>
    </row>
    <row r="2" spans="1:29" s="13" customFormat="1" x14ac:dyDescent="0.25">
      <c r="G2" s="78"/>
      <c r="K2" s="78"/>
      <c r="N2" s="188"/>
      <c r="O2" s="78"/>
      <c r="P2" s="115"/>
      <c r="Q2" s="115"/>
      <c r="Y2" s="26"/>
      <c r="Z2" s="26"/>
      <c r="AA2" s="26"/>
      <c r="AB2" s="26"/>
      <c r="AC2" s="26"/>
    </row>
    <row r="3" spans="1:29" s="13" customFormat="1" ht="18.75" x14ac:dyDescent="0.3">
      <c r="G3" s="78"/>
      <c r="K3" s="78"/>
      <c r="N3" s="188"/>
      <c r="O3" s="78"/>
      <c r="P3" s="115"/>
      <c r="Q3" s="115"/>
      <c r="W3" s="229" t="s">
        <v>29</v>
      </c>
      <c r="X3" s="229"/>
      <c r="Y3" s="292"/>
      <c r="Z3" s="292"/>
      <c r="AA3" s="292"/>
      <c r="AB3" s="292"/>
      <c r="AC3" s="292"/>
    </row>
    <row r="4" spans="1:29" s="13" customFormat="1" ht="18.75" x14ac:dyDescent="0.3">
      <c r="G4" s="78"/>
      <c r="K4" s="78"/>
      <c r="N4" s="188"/>
      <c r="O4" s="78"/>
      <c r="P4" s="115"/>
      <c r="Q4" s="115"/>
      <c r="W4" s="229" t="s">
        <v>13</v>
      </c>
      <c r="X4" s="229"/>
      <c r="Y4" s="292"/>
      <c r="Z4" s="292"/>
      <c r="AA4" s="292"/>
      <c r="AB4" s="292"/>
      <c r="AC4" s="292"/>
    </row>
    <row r="5" spans="1:29" s="13" customFormat="1" ht="18.75" x14ac:dyDescent="0.3">
      <c r="G5" s="78"/>
      <c r="K5" s="78"/>
      <c r="N5" s="188"/>
      <c r="O5" s="78"/>
      <c r="P5" s="115"/>
      <c r="Q5" s="115"/>
      <c r="W5" s="229" t="s">
        <v>30</v>
      </c>
      <c r="X5" s="229"/>
      <c r="Y5" s="292"/>
      <c r="Z5" s="292"/>
      <c r="AA5" s="292"/>
      <c r="AB5" s="292"/>
      <c r="AC5" s="292"/>
    </row>
    <row r="6" spans="1:29" s="13" customFormat="1" x14ac:dyDescent="0.25">
      <c r="G6" s="78"/>
      <c r="K6" s="78"/>
      <c r="N6" s="188"/>
      <c r="O6" s="78"/>
      <c r="P6" s="115"/>
      <c r="Q6" s="115"/>
      <c r="W6" s="20"/>
      <c r="X6" s="20"/>
      <c r="Y6" s="293"/>
      <c r="Z6" s="293"/>
      <c r="AA6" s="293"/>
      <c r="AB6" s="293"/>
      <c r="AC6" s="293"/>
    </row>
    <row r="7" spans="1:29" s="13" customFormat="1" ht="25.5" x14ac:dyDescent="0.35">
      <c r="A7" s="446" t="s">
        <v>136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228"/>
      <c r="Y7" s="294"/>
      <c r="Z7" s="294"/>
      <c r="AA7" s="294"/>
      <c r="AB7" s="294"/>
      <c r="AC7" s="294"/>
    </row>
    <row r="8" spans="1:29" s="13" customFormat="1" ht="25.5" x14ac:dyDescent="0.35">
      <c r="D8" s="447" t="s">
        <v>132</v>
      </c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7"/>
      <c r="R8" s="447"/>
      <c r="S8" s="447"/>
      <c r="U8" s="27"/>
      <c r="V8" s="27"/>
      <c r="W8" s="229" t="s">
        <v>14</v>
      </c>
      <c r="X8" s="229"/>
      <c r="Y8" s="292"/>
      <c r="Z8" s="292"/>
      <c r="AA8" s="292"/>
      <c r="AB8" s="292"/>
      <c r="AC8" s="292"/>
    </row>
    <row r="9" spans="1:29" s="13" customFormat="1" ht="18.75" x14ac:dyDescent="0.3">
      <c r="G9" s="78"/>
      <c r="K9" s="78"/>
      <c r="N9" s="188"/>
      <c r="O9" s="78"/>
      <c r="P9" s="115"/>
      <c r="Q9" s="115"/>
      <c r="R9" s="420" t="s">
        <v>134</v>
      </c>
      <c r="S9" s="420"/>
      <c r="T9" s="420"/>
      <c r="U9" s="420"/>
      <c r="V9" s="420"/>
      <c r="W9" s="420"/>
      <c r="X9" s="229"/>
      <c r="Y9" s="292"/>
      <c r="Z9" s="292"/>
      <c r="AA9" s="292"/>
      <c r="AB9" s="292"/>
      <c r="AC9" s="292"/>
    </row>
    <row r="10" spans="1:29" s="13" customFormat="1" ht="18.75" x14ac:dyDescent="0.3">
      <c r="G10" s="78"/>
      <c r="K10" s="78"/>
      <c r="N10" s="188"/>
      <c r="O10" s="78"/>
      <c r="P10" s="115"/>
      <c r="Q10" s="115"/>
      <c r="R10" s="229"/>
      <c r="S10" s="229"/>
      <c r="T10" s="229"/>
      <c r="U10" s="229"/>
      <c r="V10" s="229"/>
      <c r="W10" s="229" t="s">
        <v>23</v>
      </c>
      <c r="X10" s="229"/>
      <c r="Y10" s="292"/>
      <c r="Z10" s="292"/>
      <c r="AA10" s="292"/>
      <c r="AB10" s="292"/>
      <c r="AC10" s="292"/>
    </row>
    <row r="11" spans="1:29" s="13" customFormat="1" ht="18.75" x14ac:dyDescent="0.3">
      <c r="G11" s="78"/>
      <c r="K11" s="78"/>
      <c r="N11" s="188"/>
      <c r="O11" s="78"/>
      <c r="P11" s="115"/>
      <c r="Q11" s="115"/>
      <c r="U11" s="27"/>
      <c r="V11" s="27"/>
      <c r="Y11" s="26"/>
      <c r="Z11" s="26"/>
      <c r="AA11" s="26"/>
      <c r="AB11" s="26"/>
      <c r="AC11" s="26"/>
    </row>
    <row r="12" spans="1:29" s="13" customFormat="1" ht="18.75" x14ac:dyDescent="0.3">
      <c r="G12" s="78"/>
      <c r="K12" s="78"/>
      <c r="N12" s="188"/>
      <c r="O12" s="78"/>
      <c r="P12" s="115"/>
      <c r="Q12" s="115"/>
      <c r="U12" s="27"/>
      <c r="V12" s="94"/>
      <c r="W12" s="95" t="s">
        <v>15</v>
      </c>
      <c r="X12" s="107"/>
      <c r="Y12" s="107"/>
      <c r="Z12" s="107"/>
      <c r="AA12" s="107"/>
      <c r="AB12" s="107"/>
      <c r="AC12" s="107"/>
    </row>
    <row r="13" spans="1:29" s="13" customFormat="1" ht="18.75" x14ac:dyDescent="0.3">
      <c r="A13" s="96"/>
      <c r="E13" s="16"/>
      <c r="G13" s="78"/>
      <c r="I13" s="16"/>
      <c r="K13" s="78"/>
      <c r="N13" s="188"/>
      <c r="O13" s="78"/>
      <c r="P13" s="115"/>
      <c r="Q13" s="115"/>
      <c r="U13" s="27"/>
      <c r="V13" s="27"/>
      <c r="W13" s="229" t="s">
        <v>135</v>
      </c>
      <c r="X13" s="229"/>
      <c r="Y13" s="292"/>
      <c r="Z13" s="292"/>
      <c r="AA13" s="292"/>
      <c r="AB13" s="292"/>
      <c r="AC13" s="292"/>
    </row>
    <row r="14" spans="1:29" s="13" customFormat="1" ht="18.75" x14ac:dyDescent="0.3">
      <c r="A14" s="96"/>
      <c r="G14" s="78"/>
      <c r="K14" s="78"/>
      <c r="N14" s="188"/>
      <c r="O14" s="78"/>
      <c r="P14" s="115"/>
      <c r="Q14" s="115"/>
      <c r="U14" s="27"/>
      <c r="V14" s="27"/>
      <c r="W14" s="229" t="s">
        <v>16</v>
      </c>
      <c r="X14" s="229"/>
      <c r="Y14" s="292"/>
      <c r="Z14" s="292"/>
      <c r="AA14" s="292"/>
      <c r="AB14" s="292"/>
      <c r="AC14" s="292"/>
    </row>
    <row r="15" spans="1:29" s="13" customFormat="1" ht="16.5" thickBot="1" x14ac:dyDescent="0.3">
      <c r="G15" s="78"/>
      <c r="K15" s="78"/>
      <c r="N15" s="188"/>
      <c r="O15" s="78"/>
      <c r="P15" s="115"/>
      <c r="Q15" s="115"/>
      <c r="Y15" s="26"/>
      <c r="Z15" s="26"/>
      <c r="AA15" s="26"/>
      <c r="AB15" s="26"/>
      <c r="AC15" s="26"/>
    </row>
    <row r="16" spans="1:29" s="13" customFormat="1" ht="42" customHeight="1" x14ac:dyDescent="0.25">
      <c r="A16" s="448" t="s">
        <v>31</v>
      </c>
      <c r="B16" s="450" t="s">
        <v>54</v>
      </c>
      <c r="C16" s="453" t="s">
        <v>32</v>
      </c>
      <c r="D16" s="453" t="s">
        <v>75</v>
      </c>
      <c r="E16" s="453"/>
      <c r="F16" s="453"/>
      <c r="G16" s="453"/>
      <c r="H16" s="453"/>
      <c r="I16" s="453"/>
      <c r="J16" s="453"/>
      <c r="K16" s="453"/>
      <c r="L16" s="453"/>
      <c r="M16" s="453"/>
      <c r="N16" s="453" t="s">
        <v>76</v>
      </c>
      <c r="O16" s="453"/>
      <c r="P16" s="453" t="s">
        <v>33</v>
      </c>
      <c r="Q16" s="453"/>
      <c r="R16" s="453" t="s">
        <v>34</v>
      </c>
      <c r="S16" s="453" t="s">
        <v>35</v>
      </c>
      <c r="T16" s="453"/>
      <c r="U16" s="453"/>
      <c r="V16" s="453"/>
      <c r="W16" s="443" t="s">
        <v>36</v>
      </c>
      <c r="X16" s="101"/>
      <c r="Y16" s="101"/>
      <c r="Z16" s="101"/>
      <c r="AA16" s="101"/>
      <c r="AB16" s="101"/>
      <c r="AC16" s="101"/>
    </row>
    <row r="17" spans="1:37" s="13" customFormat="1" ht="60" customHeight="1" x14ac:dyDescent="0.25">
      <c r="A17" s="449"/>
      <c r="B17" s="451"/>
      <c r="C17" s="445"/>
      <c r="D17" s="445" t="s">
        <v>37</v>
      </c>
      <c r="E17" s="445"/>
      <c r="F17" s="445" t="s">
        <v>38</v>
      </c>
      <c r="G17" s="445"/>
      <c r="H17" s="445" t="s">
        <v>39</v>
      </c>
      <c r="I17" s="445"/>
      <c r="J17" s="445" t="s">
        <v>40</v>
      </c>
      <c r="K17" s="445"/>
      <c r="L17" s="445" t="s">
        <v>41</v>
      </c>
      <c r="M17" s="445"/>
      <c r="N17" s="445"/>
      <c r="O17" s="445"/>
      <c r="P17" s="445"/>
      <c r="Q17" s="445"/>
      <c r="R17" s="445"/>
      <c r="S17" s="445" t="s">
        <v>42</v>
      </c>
      <c r="T17" s="445" t="s">
        <v>43</v>
      </c>
      <c r="U17" s="445" t="s">
        <v>44</v>
      </c>
      <c r="V17" s="445"/>
      <c r="W17" s="444"/>
      <c r="X17" s="26"/>
      <c r="Y17" s="26"/>
      <c r="Z17" s="111"/>
      <c r="AA17" s="26"/>
      <c r="AB17" s="26"/>
      <c r="AC17" s="26"/>
      <c r="AD17" s="26"/>
      <c r="AE17" s="111"/>
      <c r="AF17" s="26"/>
      <c r="AG17" s="26"/>
      <c r="AH17" s="26"/>
      <c r="AI17" s="26"/>
      <c r="AJ17" s="26"/>
      <c r="AK17" s="26"/>
    </row>
    <row r="18" spans="1:37" s="13" customFormat="1" ht="78.75" x14ac:dyDescent="0.25">
      <c r="A18" s="449"/>
      <c r="B18" s="452"/>
      <c r="C18" s="445"/>
      <c r="D18" s="227" t="s">
        <v>45</v>
      </c>
      <c r="E18" s="227" t="s">
        <v>46</v>
      </c>
      <c r="F18" s="227" t="s">
        <v>47</v>
      </c>
      <c r="G18" s="227" t="s">
        <v>2</v>
      </c>
      <c r="H18" s="227" t="s">
        <v>47</v>
      </c>
      <c r="I18" s="227" t="s">
        <v>2</v>
      </c>
      <c r="J18" s="227" t="s">
        <v>47</v>
      </c>
      <c r="K18" s="227" t="s">
        <v>2</v>
      </c>
      <c r="L18" s="227" t="s">
        <v>47</v>
      </c>
      <c r="M18" s="227" t="s">
        <v>2</v>
      </c>
      <c r="N18" s="85" t="s">
        <v>37</v>
      </c>
      <c r="O18" s="227" t="s">
        <v>48</v>
      </c>
      <c r="P18" s="18" t="s">
        <v>37</v>
      </c>
      <c r="Q18" s="18" t="s">
        <v>49</v>
      </c>
      <c r="R18" s="445"/>
      <c r="S18" s="445"/>
      <c r="T18" s="445"/>
      <c r="U18" s="227" t="s">
        <v>50</v>
      </c>
      <c r="V18" s="227" t="s">
        <v>51</v>
      </c>
      <c r="W18" s="444"/>
      <c r="X18" s="26"/>
      <c r="Y18" s="26"/>
      <c r="Z18" s="111"/>
      <c r="AA18" s="26"/>
      <c r="AB18" s="26"/>
      <c r="AC18" s="26"/>
      <c r="AD18" s="26"/>
      <c r="AE18" s="111"/>
      <c r="AF18" s="26"/>
      <c r="AG18" s="26"/>
      <c r="AH18" s="26"/>
      <c r="AI18" s="26"/>
      <c r="AJ18" s="26"/>
      <c r="AK18" s="26"/>
    </row>
    <row r="19" spans="1:37" s="13" customFormat="1" x14ac:dyDescent="0.25">
      <c r="A19" s="230">
        <v>1</v>
      </c>
      <c r="B19" s="232">
        <v>2</v>
      </c>
      <c r="C19" s="227">
        <v>3</v>
      </c>
      <c r="D19" s="227">
        <v>4</v>
      </c>
      <c r="E19" s="227">
        <v>5</v>
      </c>
      <c r="F19" s="227">
        <v>6</v>
      </c>
      <c r="G19" s="227">
        <v>7</v>
      </c>
      <c r="H19" s="227">
        <v>8</v>
      </c>
      <c r="I19" s="227">
        <v>9</v>
      </c>
      <c r="J19" s="227">
        <v>10</v>
      </c>
      <c r="K19" s="227">
        <v>11</v>
      </c>
      <c r="L19" s="227">
        <v>12</v>
      </c>
      <c r="M19" s="227">
        <v>13</v>
      </c>
      <c r="N19" s="227">
        <v>14</v>
      </c>
      <c r="O19" s="227">
        <v>15</v>
      </c>
      <c r="P19" s="317">
        <v>16</v>
      </c>
      <c r="Q19" s="317">
        <v>17</v>
      </c>
      <c r="R19" s="317">
        <v>18</v>
      </c>
      <c r="S19" s="227">
        <v>19</v>
      </c>
      <c r="T19" s="227">
        <v>20</v>
      </c>
      <c r="U19" s="230">
        <v>21</v>
      </c>
      <c r="V19" s="227">
        <v>22</v>
      </c>
      <c r="W19" s="17">
        <v>23</v>
      </c>
      <c r="X19" s="101"/>
      <c r="Y19" s="101"/>
      <c r="Z19" s="101"/>
      <c r="AA19" s="101"/>
      <c r="AB19" s="101"/>
      <c r="AC19" s="101"/>
      <c r="AD19" s="26"/>
      <c r="AE19" s="26"/>
      <c r="AF19" s="26"/>
      <c r="AG19" s="26"/>
      <c r="AH19" s="26"/>
      <c r="AI19" s="26"/>
      <c r="AJ19" s="26"/>
      <c r="AK19" s="26"/>
    </row>
    <row r="20" spans="1:37" s="13" customFormat="1" x14ac:dyDescent="0.25">
      <c r="A20" s="230"/>
      <c r="B20" s="227" t="s">
        <v>60</v>
      </c>
      <c r="C20" s="97"/>
      <c r="D20" s="15">
        <f t="shared" ref="D20:G20" si="0">D21+D149</f>
        <v>2676.6490419095999</v>
      </c>
      <c r="E20" s="15">
        <f t="shared" si="0"/>
        <v>232.23745695600002</v>
      </c>
      <c r="F20" s="15">
        <f t="shared" si="0"/>
        <v>232.18531469600001</v>
      </c>
      <c r="G20" s="15">
        <f t="shared" si="0"/>
        <v>232.23745695600002</v>
      </c>
      <c r="H20" s="15">
        <f t="shared" ref="H20" si="1">H21+H149</f>
        <v>0</v>
      </c>
      <c r="I20" s="15">
        <f t="shared" ref="I20" si="2">I21+I149</f>
        <v>0</v>
      </c>
      <c r="J20" s="15">
        <f t="shared" ref="J20" si="3">J21+J149</f>
        <v>977.78549088544014</v>
      </c>
      <c r="K20" s="15">
        <f t="shared" ref="K20" si="4">K21+K149</f>
        <v>0</v>
      </c>
      <c r="L20" s="15">
        <f t="shared" ref="L20" si="5">L21+L149</f>
        <v>1466.6782363281604</v>
      </c>
      <c r="M20" s="15">
        <f t="shared" ref="M20" si="6">M21+M149</f>
        <v>0</v>
      </c>
      <c r="N20" s="15">
        <f>N21+N149</f>
        <v>389.3666867238</v>
      </c>
      <c r="O20" s="15">
        <f>O21+O149</f>
        <v>389.3666867238</v>
      </c>
      <c r="P20" s="15">
        <f>P21+P149</f>
        <v>363.40875116000007</v>
      </c>
      <c r="Q20" s="15">
        <f>Q21+Q149</f>
        <v>363.40875116000007</v>
      </c>
      <c r="R20" s="97">
        <f t="shared" ref="R20" si="7">R21+R109</f>
        <v>0</v>
      </c>
      <c r="S20" s="97"/>
      <c r="T20" s="97"/>
      <c r="U20" s="97"/>
      <c r="V20" s="97"/>
      <c r="W20" s="367"/>
      <c r="X20" s="92"/>
      <c r="Y20" s="113"/>
      <c r="Z20" s="92"/>
      <c r="AA20" s="92"/>
      <c r="AB20" s="101"/>
      <c r="AC20" s="92"/>
      <c r="AD20" s="26"/>
      <c r="AE20" s="295"/>
      <c r="AF20" s="26"/>
      <c r="AG20" s="26"/>
      <c r="AH20" s="26"/>
      <c r="AI20" s="26"/>
      <c r="AJ20" s="26"/>
      <c r="AK20" s="26"/>
    </row>
    <row r="21" spans="1:37" s="13" customFormat="1" ht="31.5" x14ac:dyDescent="0.25">
      <c r="A21" s="4">
        <v>1</v>
      </c>
      <c r="B21" s="318" t="s">
        <v>12</v>
      </c>
      <c r="C21" s="18"/>
      <c r="D21" s="18">
        <f>SUM(D24:D135)</f>
        <v>2412.8814408199996</v>
      </c>
      <c r="E21" s="18">
        <f t="shared" ref="E21:Q21" si="8">SUM(E24:E135)</f>
        <v>232.23745695600002</v>
      </c>
      <c r="F21" s="18">
        <f t="shared" si="8"/>
        <v>232.18531469600001</v>
      </c>
      <c r="G21" s="18">
        <f t="shared" si="8"/>
        <v>232.23745695600002</v>
      </c>
      <c r="H21" s="18">
        <f t="shared" si="8"/>
        <v>0</v>
      </c>
      <c r="I21" s="18">
        <f t="shared" si="8"/>
        <v>0</v>
      </c>
      <c r="J21" s="18">
        <f t="shared" si="8"/>
        <v>872.2784504496002</v>
      </c>
      <c r="K21" s="18">
        <f t="shared" si="8"/>
        <v>0</v>
      </c>
      <c r="L21" s="18">
        <f t="shared" si="8"/>
        <v>1308.4176756744005</v>
      </c>
      <c r="M21" s="18">
        <f t="shared" si="8"/>
        <v>0</v>
      </c>
      <c r="N21" s="18">
        <f t="shared" si="8"/>
        <v>232.23745695600002</v>
      </c>
      <c r="O21" s="18">
        <f t="shared" si="8"/>
        <v>232.23745695600002</v>
      </c>
      <c r="P21" s="18">
        <f t="shared" si="8"/>
        <v>230.24838695000005</v>
      </c>
      <c r="Q21" s="18">
        <f t="shared" si="8"/>
        <v>230.24838695000005</v>
      </c>
      <c r="R21" s="18">
        <f t="shared" ref="R21" si="9">R22</f>
        <v>0</v>
      </c>
      <c r="S21" s="18"/>
      <c r="T21" s="18"/>
      <c r="U21" s="18"/>
      <c r="V21" s="18"/>
      <c r="W21" s="367"/>
      <c r="X21" s="108"/>
      <c r="Y21" s="108"/>
      <c r="Z21" s="26"/>
      <c r="AA21" s="26"/>
      <c r="AB21" s="112"/>
      <c r="AC21" s="112"/>
      <c r="AD21" s="26"/>
      <c r="AE21" s="26"/>
      <c r="AF21" s="26"/>
      <c r="AG21" s="26"/>
      <c r="AH21" s="26"/>
      <c r="AI21" s="26"/>
      <c r="AJ21" s="26"/>
      <c r="AK21" s="296"/>
    </row>
    <row r="22" spans="1:37" s="13" customFormat="1" ht="31.5" x14ac:dyDescent="0.25">
      <c r="A22" s="4" t="s">
        <v>1</v>
      </c>
      <c r="B22" s="332" t="s">
        <v>11</v>
      </c>
      <c r="C22" s="18"/>
      <c r="D22" s="18">
        <f>SUM(D24:D134)</f>
        <v>2133.1034408199998</v>
      </c>
      <c r="E22" s="18">
        <f t="shared" ref="E22:Q22" si="10">SUM(E24:E134)</f>
        <v>70.039477189999999</v>
      </c>
      <c r="F22" s="18">
        <f t="shared" si="10"/>
        <v>69.987334930000003</v>
      </c>
      <c r="G22" s="18">
        <f t="shared" si="10"/>
        <v>70.039477189999999</v>
      </c>
      <c r="H22" s="18">
        <f t="shared" si="10"/>
        <v>0</v>
      </c>
      <c r="I22" s="18">
        <f t="shared" si="10"/>
        <v>0</v>
      </c>
      <c r="J22" s="18">
        <f t="shared" si="10"/>
        <v>825.24644235600022</v>
      </c>
      <c r="K22" s="18">
        <f t="shared" si="10"/>
        <v>0</v>
      </c>
      <c r="L22" s="18">
        <f t="shared" si="10"/>
        <v>1237.8696635340004</v>
      </c>
      <c r="M22" s="18">
        <f t="shared" si="10"/>
        <v>0</v>
      </c>
      <c r="N22" s="18">
        <f t="shared" si="10"/>
        <v>70.039477189999999</v>
      </c>
      <c r="O22" s="18">
        <f t="shared" si="10"/>
        <v>70.039477189999999</v>
      </c>
      <c r="P22" s="18">
        <f t="shared" si="10"/>
        <v>95.178671627118646</v>
      </c>
      <c r="Q22" s="18">
        <f t="shared" si="10"/>
        <v>95.178671627118646</v>
      </c>
      <c r="R22" s="18">
        <f t="shared" ref="R22" si="11">SUM(R24:R95)</f>
        <v>0</v>
      </c>
      <c r="S22" s="18"/>
      <c r="T22" s="18"/>
      <c r="U22" s="18"/>
      <c r="V22" s="18"/>
      <c r="W22" s="367"/>
      <c r="X22" s="108"/>
      <c r="Y22" s="108"/>
      <c r="Z22" s="186"/>
      <c r="AA22" s="186"/>
      <c r="AB22" s="186"/>
      <c r="AC22" s="186"/>
      <c r="AD22" s="111"/>
      <c r="AE22" s="26"/>
      <c r="AF22" s="26"/>
      <c r="AG22" s="26"/>
      <c r="AH22" s="26"/>
      <c r="AI22" s="26"/>
      <c r="AJ22" s="26"/>
      <c r="AK22" s="26"/>
    </row>
    <row r="23" spans="1:37" s="13" customFormat="1" x14ac:dyDescent="0.25">
      <c r="A23" s="209">
        <v>1</v>
      </c>
      <c r="B23" s="194" t="s">
        <v>18</v>
      </c>
      <c r="C23" s="227"/>
      <c r="D23" s="15"/>
      <c r="E23" s="22"/>
      <c r="F23" s="18"/>
      <c r="G23" s="14"/>
      <c r="H23" s="18"/>
      <c r="I23" s="18"/>
      <c r="J23" s="15"/>
      <c r="K23" s="18"/>
      <c r="L23" s="15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54"/>
      <c r="X23" s="101"/>
      <c r="Y23" s="101"/>
      <c r="Z23" s="113"/>
      <c r="AA23" s="101"/>
      <c r="AB23" s="101"/>
      <c r="AC23" s="101"/>
      <c r="AD23" s="26"/>
      <c r="AE23" s="296"/>
      <c r="AF23" s="26"/>
      <c r="AG23" s="26"/>
      <c r="AH23" s="26"/>
      <c r="AI23" s="26"/>
      <c r="AJ23" s="26"/>
      <c r="AK23" s="26"/>
    </row>
    <row r="24" spans="1:37" s="13" customFormat="1" ht="31.5" x14ac:dyDescent="0.25">
      <c r="A24" s="209">
        <v>2</v>
      </c>
      <c r="B24" s="376" t="s">
        <v>139</v>
      </c>
      <c r="C24" s="85"/>
      <c r="D24" s="335">
        <v>10.292000000000002</v>
      </c>
      <c r="E24" s="21">
        <f>G24+I24+K24+M24</f>
        <v>0</v>
      </c>
      <c r="F24" s="21"/>
      <c r="G24" s="21"/>
      <c r="H24" s="21"/>
      <c r="I24" s="21"/>
      <c r="J24" s="336">
        <f>D24*0.4</f>
        <v>4.1168000000000005</v>
      </c>
      <c r="K24" s="335"/>
      <c r="L24" s="336">
        <f>D24-J24</f>
        <v>6.1752000000000011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367"/>
      <c r="X24" s="113"/>
      <c r="Y24" s="108"/>
      <c r="Z24" s="186"/>
      <c r="AA24" s="113"/>
      <c r="AB24" s="113"/>
      <c r="AC24" s="113"/>
      <c r="AD24" s="26"/>
      <c r="AE24" s="297"/>
      <c r="AF24" s="26"/>
      <c r="AG24" s="26"/>
      <c r="AH24" s="26"/>
      <c r="AI24" s="26"/>
      <c r="AJ24" s="26"/>
      <c r="AK24" s="297"/>
    </row>
    <row r="25" spans="1:37" s="13" customFormat="1" ht="31.5" x14ac:dyDescent="0.25">
      <c r="A25" s="209">
        <v>3</v>
      </c>
      <c r="B25" s="376" t="s">
        <v>140</v>
      </c>
      <c r="C25" s="98"/>
      <c r="D25" s="335">
        <v>15.763999999999999</v>
      </c>
      <c r="E25" s="21">
        <f t="shared" ref="E25:E88" si="12">G25+I25+K25+M25</f>
        <v>0</v>
      </c>
      <c r="F25" s="21"/>
      <c r="G25" s="21"/>
      <c r="H25" s="21"/>
      <c r="I25" s="21"/>
      <c r="J25" s="336">
        <f t="shared" ref="J25:J86" si="13">D25*0.4</f>
        <v>6.3056000000000001</v>
      </c>
      <c r="K25" s="335"/>
      <c r="L25" s="336">
        <f t="shared" ref="L25:L86" si="14">D25-J25</f>
        <v>9.4583999999999993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367"/>
      <c r="X25" s="113"/>
      <c r="Y25" s="108"/>
      <c r="Z25" s="186"/>
      <c r="AA25" s="113"/>
      <c r="AB25" s="113"/>
      <c r="AC25" s="113"/>
      <c r="AD25" s="26"/>
      <c r="AE25" s="297"/>
      <c r="AF25" s="26"/>
      <c r="AG25" s="26"/>
      <c r="AH25" s="26"/>
      <c r="AI25" s="26"/>
      <c r="AJ25" s="26"/>
      <c r="AK25" s="297"/>
    </row>
    <row r="26" spans="1:37" s="13" customFormat="1" x14ac:dyDescent="0.25">
      <c r="A26" s="209">
        <v>4</v>
      </c>
      <c r="B26" s="196" t="s">
        <v>121</v>
      </c>
      <c r="C26" s="86"/>
      <c r="D26" s="335"/>
      <c r="E26" s="21">
        <f t="shared" si="12"/>
        <v>0</v>
      </c>
      <c r="F26" s="21"/>
      <c r="G26" s="21"/>
      <c r="H26" s="21"/>
      <c r="I26" s="21"/>
      <c r="J26" s="336">
        <f t="shared" si="13"/>
        <v>0</v>
      </c>
      <c r="K26" s="335"/>
      <c r="L26" s="336">
        <f t="shared" si="14"/>
        <v>0</v>
      </c>
      <c r="M26" s="21"/>
      <c r="N26" s="21"/>
      <c r="O26" s="21"/>
      <c r="P26" s="21"/>
      <c r="Q26" s="21"/>
      <c r="R26" s="21"/>
      <c r="S26" s="18"/>
      <c r="T26" s="18"/>
      <c r="U26" s="18"/>
      <c r="V26" s="18"/>
      <c r="W26" s="354"/>
      <c r="X26" s="113"/>
      <c r="Y26" s="108"/>
      <c r="Z26" s="186"/>
      <c r="AA26" s="113"/>
      <c r="AB26" s="113"/>
      <c r="AC26" s="113"/>
      <c r="AD26" s="26"/>
      <c r="AE26" s="297"/>
      <c r="AF26" s="26"/>
      <c r="AG26" s="26"/>
      <c r="AH26" s="26"/>
      <c r="AI26" s="26"/>
      <c r="AJ26" s="26"/>
      <c r="AK26" s="297"/>
    </row>
    <row r="27" spans="1:37" s="13" customFormat="1" ht="31.5" x14ac:dyDescent="0.25">
      <c r="A27" s="209">
        <v>5</v>
      </c>
      <c r="B27" s="376" t="s">
        <v>141</v>
      </c>
      <c r="C27" s="86"/>
      <c r="D27" s="335">
        <v>6.976</v>
      </c>
      <c r="E27" s="21">
        <f t="shared" si="12"/>
        <v>0</v>
      </c>
      <c r="F27" s="21"/>
      <c r="G27" s="21"/>
      <c r="H27" s="21"/>
      <c r="I27" s="21"/>
      <c r="J27" s="336">
        <f t="shared" si="13"/>
        <v>2.7904</v>
      </c>
      <c r="K27" s="335"/>
      <c r="L27" s="336">
        <f t="shared" si="14"/>
        <v>4.1856</v>
      </c>
      <c r="M27" s="21"/>
      <c r="N27" s="21"/>
      <c r="O27" s="21"/>
      <c r="P27" s="21"/>
      <c r="Q27" s="21"/>
      <c r="R27" s="21"/>
      <c r="S27" s="18"/>
      <c r="T27" s="18"/>
      <c r="U27" s="18"/>
      <c r="V27" s="18"/>
      <c r="W27" s="354"/>
      <c r="X27" s="113"/>
      <c r="Y27" s="108"/>
      <c r="Z27" s="186"/>
      <c r="AA27" s="113"/>
      <c r="AB27" s="113"/>
      <c r="AC27" s="113"/>
      <c r="AD27" s="26"/>
      <c r="AE27" s="297"/>
      <c r="AF27" s="26"/>
      <c r="AG27" s="26"/>
      <c r="AH27" s="26"/>
      <c r="AI27" s="26"/>
      <c r="AJ27" s="26"/>
      <c r="AK27" s="297"/>
    </row>
    <row r="28" spans="1:37" s="13" customFormat="1" ht="31.5" x14ac:dyDescent="0.25">
      <c r="A28" s="209">
        <v>6</v>
      </c>
      <c r="B28" s="376" t="s">
        <v>142</v>
      </c>
      <c r="C28" s="89"/>
      <c r="D28" s="335">
        <v>3.84</v>
      </c>
      <c r="E28" s="21">
        <f t="shared" si="12"/>
        <v>0</v>
      </c>
      <c r="F28" s="21"/>
      <c r="G28" s="21"/>
      <c r="H28" s="21"/>
      <c r="I28" s="21"/>
      <c r="J28" s="336">
        <f t="shared" si="13"/>
        <v>1.536</v>
      </c>
      <c r="K28" s="335"/>
      <c r="L28" s="336">
        <f t="shared" si="14"/>
        <v>2.3039999999999998</v>
      </c>
      <c r="M28" s="21"/>
      <c r="N28" s="21"/>
      <c r="O28" s="21"/>
      <c r="P28" s="21"/>
      <c r="Q28" s="21"/>
      <c r="R28" s="21"/>
      <c r="S28" s="18"/>
      <c r="T28" s="18"/>
      <c r="U28" s="18"/>
      <c r="V28" s="18"/>
      <c r="W28" s="354"/>
      <c r="X28" s="113"/>
      <c r="Y28" s="108"/>
      <c r="Z28" s="186"/>
      <c r="AA28" s="113"/>
      <c r="AB28" s="113"/>
      <c r="AC28" s="113"/>
      <c r="AD28" s="26"/>
      <c r="AE28" s="297"/>
      <c r="AF28" s="26"/>
      <c r="AG28" s="26"/>
      <c r="AH28" s="26"/>
      <c r="AI28" s="26"/>
      <c r="AJ28" s="26"/>
      <c r="AK28" s="297"/>
    </row>
    <row r="29" spans="1:37" s="13" customFormat="1" ht="31.5" x14ac:dyDescent="0.25">
      <c r="A29" s="209">
        <v>7</v>
      </c>
      <c r="B29" s="376" t="s">
        <v>124</v>
      </c>
      <c r="C29" s="87"/>
      <c r="D29" s="335">
        <v>3.8600000000000003</v>
      </c>
      <c r="E29" s="21">
        <f t="shared" si="12"/>
        <v>0</v>
      </c>
      <c r="F29" s="21"/>
      <c r="G29" s="21"/>
      <c r="H29" s="21"/>
      <c r="I29" s="21"/>
      <c r="J29" s="336">
        <f t="shared" si="13"/>
        <v>1.5440000000000003</v>
      </c>
      <c r="K29" s="335"/>
      <c r="L29" s="336">
        <f t="shared" si="14"/>
        <v>2.3159999999999998</v>
      </c>
      <c r="M29" s="21"/>
      <c r="N29" s="21"/>
      <c r="O29" s="21"/>
      <c r="P29" s="21"/>
      <c r="Q29" s="21"/>
      <c r="R29" s="21"/>
      <c r="S29" s="18"/>
      <c r="T29" s="18"/>
      <c r="U29" s="18"/>
      <c r="V29" s="18"/>
      <c r="W29" s="354"/>
      <c r="X29" s="113"/>
      <c r="Y29" s="108"/>
      <c r="Z29" s="186"/>
      <c r="AA29" s="113"/>
      <c r="AB29" s="113"/>
      <c r="AC29" s="113"/>
      <c r="AD29" s="26"/>
      <c r="AE29" s="297"/>
      <c r="AF29" s="26"/>
      <c r="AG29" s="26"/>
      <c r="AH29" s="26"/>
      <c r="AI29" s="26"/>
      <c r="AJ29" s="26"/>
      <c r="AK29" s="297"/>
    </row>
    <row r="30" spans="1:37" s="13" customFormat="1" ht="31.5" x14ac:dyDescent="0.25">
      <c r="A30" s="209">
        <v>8</v>
      </c>
      <c r="B30" s="376" t="s">
        <v>143</v>
      </c>
      <c r="C30" s="85"/>
      <c r="D30" s="335">
        <v>8.34</v>
      </c>
      <c r="E30" s="21">
        <f t="shared" si="12"/>
        <v>0</v>
      </c>
      <c r="F30" s="21"/>
      <c r="G30" s="21"/>
      <c r="H30" s="21"/>
      <c r="I30" s="21"/>
      <c r="J30" s="336">
        <f t="shared" si="13"/>
        <v>3.3360000000000003</v>
      </c>
      <c r="K30" s="335"/>
      <c r="L30" s="336">
        <f t="shared" si="14"/>
        <v>5.0039999999999996</v>
      </c>
      <c r="M30" s="21"/>
      <c r="N30" s="21"/>
      <c r="O30" s="21"/>
      <c r="P30" s="21"/>
      <c r="Q30" s="21"/>
      <c r="R30" s="21"/>
      <c r="S30" s="18"/>
      <c r="T30" s="18"/>
      <c r="U30" s="18"/>
      <c r="V30" s="18"/>
      <c r="W30" s="354"/>
      <c r="X30" s="113"/>
      <c r="Y30" s="108"/>
      <c r="Z30" s="186"/>
      <c r="AA30" s="113"/>
      <c r="AB30" s="113"/>
      <c r="AC30" s="113"/>
      <c r="AD30" s="26"/>
      <c r="AE30" s="297"/>
      <c r="AF30" s="26"/>
      <c r="AG30" s="26"/>
      <c r="AH30" s="26"/>
      <c r="AI30" s="26"/>
      <c r="AJ30" s="26"/>
      <c r="AK30" s="297"/>
    </row>
    <row r="31" spans="1:37" s="13" customFormat="1" ht="31.5" x14ac:dyDescent="0.25">
      <c r="A31" s="209">
        <v>9</v>
      </c>
      <c r="B31" s="376" t="s">
        <v>144</v>
      </c>
      <c r="C31" s="85"/>
      <c r="D31" s="335">
        <v>4.66</v>
      </c>
      <c r="E31" s="21">
        <f t="shared" si="12"/>
        <v>0</v>
      </c>
      <c r="F31" s="21"/>
      <c r="G31" s="21"/>
      <c r="H31" s="21"/>
      <c r="I31" s="21"/>
      <c r="J31" s="336">
        <f t="shared" si="13"/>
        <v>1.8640000000000001</v>
      </c>
      <c r="K31" s="335"/>
      <c r="L31" s="336">
        <f t="shared" si="14"/>
        <v>2.7960000000000003</v>
      </c>
      <c r="M31" s="21"/>
      <c r="N31" s="21"/>
      <c r="O31" s="21"/>
      <c r="P31" s="21"/>
      <c r="Q31" s="21"/>
      <c r="R31" s="21"/>
      <c r="S31" s="18"/>
      <c r="T31" s="18"/>
      <c r="U31" s="18"/>
      <c r="V31" s="18"/>
      <c r="W31" s="354"/>
      <c r="X31" s="113"/>
      <c r="Y31" s="108"/>
      <c r="Z31" s="111"/>
      <c r="AA31" s="113"/>
      <c r="AB31" s="113"/>
      <c r="AC31" s="113"/>
      <c r="AD31" s="26"/>
      <c r="AE31" s="297"/>
      <c r="AF31" s="26"/>
      <c r="AG31" s="26"/>
      <c r="AH31" s="26"/>
      <c r="AI31" s="26"/>
      <c r="AJ31" s="26"/>
      <c r="AK31" s="297"/>
    </row>
    <row r="32" spans="1:37" s="13" customFormat="1" x14ac:dyDescent="0.25">
      <c r="A32" s="209">
        <v>10</v>
      </c>
      <c r="B32" s="196" t="s">
        <v>81</v>
      </c>
      <c r="C32" s="85"/>
      <c r="D32" s="335"/>
      <c r="E32" s="21">
        <f t="shared" si="12"/>
        <v>0</v>
      </c>
      <c r="F32" s="21"/>
      <c r="G32" s="21"/>
      <c r="H32" s="21"/>
      <c r="I32" s="21"/>
      <c r="J32" s="336">
        <f t="shared" si="13"/>
        <v>0</v>
      </c>
      <c r="K32" s="335"/>
      <c r="L32" s="336">
        <f t="shared" si="14"/>
        <v>0</v>
      </c>
      <c r="M32" s="21"/>
      <c r="N32" s="21"/>
      <c r="O32" s="21"/>
      <c r="P32" s="21"/>
      <c r="Q32" s="21"/>
      <c r="R32" s="21"/>
      <c r="S32" s="18"/>
      <c r="T32" s="18"/>
      <c r="U32" s="18"/>
      <c r="V32" s="18"/>
      <c r="W32" s="354"/>
      <c r="X32" s="113"/>
      <c r="Y32" s="108"/>
      <c r="Z32" s="111"/>
      <c r="AA32" s="113"/>
      <c r="AB32" s="113"/>
      <c r="AC32" s="113"/>
      <c r="AD32" s="26"/>
      <c r="AE32" s="297"/>
      <c r="AF32" s="26"/>
      <c r="AG32" s="26"/>
      <c r="AH32" s="26"/>
      <c r="AI32" s="26"/>
      <c r="AJ32" s="26"/>
      <c r="AK32" s="297"/>
    </row>
    <row r="33" spans="1:37" s="13" customFormat="1" ht="47.25" x14ac:dyDescent="0.25">
      <c r="A33" s="209">
        <v>11</v>
      </c>
      <c r="B33" s="117" t="s">
        <v>122</v>
      </c>
      <c r="C33" s="86"/>
      <c r="D33" s="335">
        <v>48.65</v>
      </c>
      <c r="E33" s="21">
        <f t="shared" si="12"/>
        <v>0</v>
      </c>
      <c r="F33" s="21"/>
      <c r="G33" s="21"/>
      <c r="H33" s="21"/>
      <c r="I33" s="21"/>
      <c r="J33" s="336">
        <f t="shared" si="13"/>
        <v>19.46</v>
      </c>
      <c r="K33" s="335"/>
      <c r="L33" s="336">
        <f t="shared" si="14"/>
        <v>29.189999999999998</v>
      </c>
      <c r="M33" s="21"/>
      <c r="N33" s="21"/>
      <c r="O33" s="21"/>
      <c r="P33" s="21"/>
      <c r="Q33" s="21"/>
      <c r="R33" s="21"/>
      <c r="S33" s="22"/>
      <c r="T33" s="22"/>
      <c r="U33" s="22"/>
      <c r="V33" s="22"/>
      <c r="W33" s="368"/>
      <c r="X33" s="113"/>
      <c r="Y33" s="108"/>
      <c r="Z33" s="111"/>
      <c r="AA33" s="113"/>
      <c r="AB33" s="113"/>
      <c r="AC33" s="113"/>
      <c r="AD33" s="26"/>
      <c r="AE33" s="297"/>
      <c r="AF33" s="26"/>
      <c r="AG33" s="26"/>
      <c r="AH33" s="26"/>
      <c r="AI33" s="26"/>
      <c r="AJ33" s="26"/>
      <c r="AK33" s="297"/>
    </row>
    <row r="34" spans="1:37" s="13" customFormat="1" ht="47.25" x14ac:dyDescent="0.25">
      <c r="A34" s="209">
        <v>12</v>
      </c>
      <c r="B34" s="197" t="s">
        <v>145</v>
      </c>
      <c r="C34" s="99"/>
      <c r="D34" s="335">
        <v>5.5</v>
      </c>
      <c r="E34" s="21">
        <f t="shared" si="12"/>
        <v>0</v>
      </c>
      <c r="F34" s="21"/>
      <c r="G34" s="21"/>
      <c r="H34" s="21"/>
      <c r="I34" s="21"/>
      <c r="J34" s="336">
        <f t="shared" si="13"/>
        <v>2.2000000000000002</v>
      </c>
      <c r="K34" s="335"/>
      <c r="L34" s="336">
        <f t="shared" si="14"/>
        <v>3.3</v>
      </c>
      <c r="M34" s="21"/>
      <c r="N34" s="21"/>
      <c r="O34" s="21"/>
      <c r="P34" s="21"/>
      <c r="Q34" s="21"/>
      <c r="R34" s="21"/>
      <c r="S34" s="16"/>
      <c r="T34" s="22"/>
      <c r="U34" s="22"/>
      <c r="V34" s="22"/>
      <c r="W34" s="368"/>
      <c r="X34" s="113"/>
      <c r="Y34" s="108"/>
      <c r="Z34" s="111"/>
      <c r="AA34" s="113"/>
      <c r="AB34" s="113"/>
      <c r="AC34" s="113"/>
      <c r="AD34" s="26"/>
      <c r="AE34" s="297"/>
      <c r="AF34" s="26"/>
      <c r="AG34" s="26"/>
      <c r="AH34" s="26"/>
      <c r="AI34" s="26"/>
      <c r="AJ34" s="26"/>
      <c r="AK34" s="297"/>
    </row>
    <row r="35" spans="1:37" s="13" customFormat="1" ht="47.25" x14ac:dyDescent="0.25">
      <c r="A35" s="209">
        <v>13</v>
      </c>
      <c r="B35" s="376" t="s">
        <v>146</v>
      </c>
      <c r="C35" s="86"/>
      <c r="D35" s="335">
        <v>4.2700000000000005</v>
      </c>
      <c r="E35" s="21">
        <f t="shared" si="12"/>
        <v>0</v>
      </c>
      <c r="F35" s="21"/>
      <c r="G35" s="21"/>
      <c r="H35" s="21"/>
      <c r="I35" s="21"/>
      <c r="J35" s="336">
        <f t="shared" si="13"/>
        <v>1.7080000000000002</v>
      </c>
      <c r="K35" s="335"/>
      <c r="L35" s="336">
        <f t="shared" si="14"/>
        <v>2.5620000000000003</v>
      </c>
      <c r="M35" s="21"/>
      <c r="N35" s="21"/>
      <c r="O35" s="21"/>
      <c r="P35" s="21"/>
      <c r="Q35" s="21"/>
      <c r="R35" s="21"/>
      <c r="S35" s="22"/>
      <c r="T35" s="22"/>
      <c r="U35" s="22"/>
      <c r="V35" s="22"/>
      <c r="W35" s="368"/>
      <c r="X35" s="113"/>
      <c r="Y35" s="108"/>
      <c r="Z35" s="111"/>
      <c r="AA35" s="113"/>
      <c r="AB35" s="113"/>
      <c r="AC35" s="113"/>
      <c r="AD35" s="26"/>
      <c r="AE35" s="297"/>
      <c r="AF35" s="26"/>
      <c r="AG35" s="26"/>
      <c r="AH35" s="26"/>
      <c r="AI35" s="26"/>
      <c r="AJ35" s="26"/>
      <c r="AK35" s="297"/>
    </row>
    <row r="36" spans="1:37" s="13" customFormat="1" ht="47.25" x14ac:dyDescent="0.25">
      <c r="A36" s="209">
        <v>14</v>
      </c>
      <c r="B36" s="376" t="s">
        <v>147</v>
      </c>
      <c r="C36" s="86"/>
      <c r="D36" s="335">
        <v>3.95</v>
      </c>
      <c r="E36" s="21">
        <f t="shared" si="12"/>
        <v>0</v>
      </c>
      <c r="F36" s="21"/>
      <c r="G36" s="21"/>
      <c r="H36" s="21"/>
      <c r="I36" s="21"/>
      <c r="J36" s="336">
        <f t="shared" si="13"/>
        <v>1.58</v>
      </c>
      <c r="K36" s="335"/>
      <c r="L36" s="336">
        <f t="shared" si="14"/>
        <v>2.37</v>
      </c>
      <c r="M36" s="21"/>
      <c r="N36" s="21"/>
      <c r="O36" s="21"/>
      <c r="P36" s="21"/>
      <c r="Q36" s="21"/>
      <c r="R36" s="21"/>
      <c r="S36" s="22"/>
      <c r="T36" s="22"/>
      <c r="U36" s="22"/>
      <c r="V36" s="22"/>
      <c r="W36" s="368"/>
      <c r="X36" s="113"/>
      <c r="Y36" s="108"/>
      <c r="Z36" s="111"/>
      <c r="AA36" s="113"/>
      <c r="AB36" s="113"/>
      <c r="AC36" s="113"/>
      <c r="AD36" s="26"/>
      <c r="AE36" s="297"/>
      <c r="AF36" s="26"/>
      <c r="AG36" s="26"/>
      <c r="AH36" s="26"/>
      <c r="AI36" s="26"/>
      <c r="AJ36" s="26"/>
      <c r="AK36" s="297"/>
    </row>
    <row r="37" spans="1:37" s="13" customFormat="1" ht="31.5" x14ac:dyDescent="0.25">
      <c r="A37" s="209">
        <v>15</v>
      </c>
      <c r="B37" s="377" t="s">
        <v>148</v>
      </c>
      <c r="C37" s="86"/>
      <c r="D37" s="335">
        <v>4.8</v>
      </c>
      <c r="E37" s="21">
        <f t="shared" si="12"/>
        <v>0</v>
      </c>
      <c r="F37" s="21"/>
      <c r="G37" s="21"/>
      <c r="H37" s="21"/>
      <c r="I37" s="21"/>
      <c r="J37" s="336">
        <f t="shared" si="13"/>
        <v>1.92</v>
      </c>
      <c r="K37" s="335"/>
      <c r="L37" s="336">
        <f t="shared" si="14"/>
        <v>2.88</v>
      </c>
      <c r="M37" s="21"/>
      <c r="N37" s="21"/>
      <c r="O37" s="21"/>
      <c r="P37" s="21"/>
      <c r="Q37" s="21"/>
      <c r="R37" s="21"/>
      <c r="S37" s="22"/>
      <c r="T37" s="22"/>
      <c r="U37" s="22"/>
      <c r="V37" s="22"/>
      <c r="W37" s="368"/>
      <c r="X37" s="113"/>
      <c r="Y37" s="108"/>
      <c r="Z37" s="111"/>
      <c r="AA37" s="113"/>
      <c r="AB37" s="113"/>
      <c r="AC37" s="113"/>
      <c r="AD37" s="26"/>
      <c r="AE37" s="297"/>
      <c r="AF37" s="26"/>
      <c r="AG37" s="26"/>
      <c r="AH37" s="26"/>
      <c r="AI37" s="26"/>
      <c r="AJ37" s="26"/>
      <c r="AK37" s="297"/>
    </row>
    <row r="38" spans="1:37" s="13" customFormat="1" ht="31.5" x14ac:dyDescent="0.25">
      <c r="A38" s="209">
        <v>16</v>
      </c>
      <c r="B38" s="377" t="s">
        <v>149</v>
      </c>
      <c r="C38" s="86"/>
      <c r="D38" s="335">
        <v>9.7799999999999994</v>
      </c>
      <c r="E38" s="21">
        <f t="shared" si="12"/>
        <v>0</v>
      </c>
      <c r="F38" s="21"/>
      <c r="G38" s="21"/>
      <c r="H38" s="21"/>
      <c r="I38" s="21"/>
      <c r="J38" s="336">
        <f t="shared" si="13"/>
        <v>3.9119999999999999</v>
      </c>
      <c r="K38" s="335"/>
      <c r="L38" s="336">
        <f t="shared" si="14"/>
        <v>5.8679999999999994</v>
      </c>
      <c r="M38" s="21"/>
      <c r="N38" s="21"/>
      <c r="O38" s="21"/>
      <c r="P38" s="21"/>
      <c r="Q38" s="21"/>
      <c r="R38" s="21"/>
      <c r="S38" s="22"/>
      <c r="T38" s="22"/>
      <c r="U38" s="22"/>
      <c r="V38" s="22"/>
      <c r="W38" s="368"/>
      <c r="X38" s="113"/>
      <c r="Y38" s="108"/>
      <c r="Z38" s="111"/>
      <c r="AA38" s="113"/>
      <c r="AB38" s="113"/>
      <c r="AC38" s="113"/>
      <c r="AD38" s="26"/>
      <c r="AE38" s="297"/>
      <c r="AF38" s="26"/>
      <c r="AG38" s="26"/>
      <c r="AH38" s="26"/>
      <c r="AI38" s="26"/>
      <c r="AJ38" s="26"/>
      <c r="AK38" s="297"/>
    </row>
    <row r="39" spans="1:37" s="13" customFormat="1" x14ac:dyDescent="0.25">
      <c r="A39" s="209">
        <v>17</v>
      </c>
      <c r="B39" s="196" t="s">
        <v>82</v>
      </c>
      <c r="C39" s="86"/>
      <c r="D39" s="335"/>
      <c r="E39" s="21">
        <f t="shared" si="12"/>
        <v>0</v>
      </c>
      <c r="F39" s="21"/>
      <c r="G39" s="21"/>
      <c r="H39" s="21"/>
      <c r="I39" s="21"/>
      <c r="J39" s="336">
        <f t="shared" si="13"/>
        <v>0</v>
      </c>
      <c r="K39" s="335"/>
      <c r="L39" s="336">
        <f t="shared" si="14"/>
        <v>0</v>
      </c>
      <c r="M39" s="21"/>
      <c r="N39" s="21"/>
      <c r="O39" s="21"/>
      <c r="P39" s="21"/>
      <c r="Q39" s="21"/>
      <c r="R39" s="21"/>
      <c r="S39" s="22"/>
      <c r="T39" s="22"/>
      <c r="U39" s="22"/>
      <c r="V39" s="22"/>
      <c r="W39" s="368"/>
      <c r="X39" s="113"/>
      <c r="Y39" s="108"/>
      <c r="Z39" s="111"/>
      <c r="AA39" s="113"/>
      <c r="AB39" s="113"/>
      <c r="AC39" s="113"/>
      <c r="AD39" s="26"/>
      <c r="AE39" s="297"/>
      <c r="AF39" s="26"/>
      <c r="AG39" s="26"/>
      <c r="AH39" s="26"/>
      <c r="AI39" s="26"/>
      <c r="AJ39" s="26"/>
      <c r="AK39" s="297"/>
    </row>
    <row r="40" spans="1:37" s="13" customFormat="1" ht="31.5" x14ac:dyDescent="0.25">
      <c r="A40" s="209">
        <v>18</v>
      </c>
      <c r="B40" s="377" t="s">
        <v>150</v>
      </c>
      <c r="C40" s="86"/>
      <c r="D40" s="335">
        <v>4.2443999999999997</v>
      </c>
      <c r="E40" s="21">
        <f t="shared" si="12"/>
        <v>0</v>
      </c>
      <c r="F40" s="21"/>
      <c r="G40" s="21"/>
      <c r="H40" s="21"/>
      <c r="I40" s="21"/>
      <c r="J40" s="336">
        <f t="shared" si="13"/>
        <v>1.6977599999999999</v>
      </c>
      <c r="K40" s="335"/>
      <c r="L40" s="336">
        <f t="shared" si="14"/>
        <v>2.54664</v>
      </c>
      <c r="M40" s="21"/>
      <c r="N40" s="21"/>
      <c r="O40" s="21"/>
      <c r="P40" s="21"/>
      <c r="Q40" s="21"/>
      <c r="R40" s="21"/>
      <c r="S40" s="22"/>
      <c r="T40" s="22"/>
      <c r="U40" s="22"/>
      <c r="V40" s="22"/>
      <c r="W40" s="368"/>
      <c r="X40" s="113"/>
      <c r="Y40" s="108"/>
      <c r="Z40" s="111"/>
      <c r="AA40" s="113"/>
      <c r="AB40" s="113"/>
      <c r="AC40" s="113"/>
      <c r="AD40" s="26"/>
      <c r="AE40" s="297"/>
      <c r="AF40" s="26"/>
      <c r="AG40" s="26"/>
      <c r="AH40" s="26"/>
      <c r="AI40" s="26"/>
      <c r="AJ40" s="26"/>
      <c r="AK40" s="297"/>
    </row>
    <row r="41" spans="1:37" s="13" customFormat="1" ht="31.5" x14ac:dyDescent="0.25">
      <c r="A41" s="209">
        <v>19</v>
      </c>
      <c r="B41" s="377" t="s">
        <v>151</v>
      </c>
      <c r="C41" s="86"/>
      <c r="D41" s="335">
        <v>3.52</v>
      </c>
      <c r="E41" s="21">
        <f t="shared" si="12"/>
        <v>0</v>
      </c>
      <c r="F41" s="21"/>
      <c r="G41" s="21"/>
      <c r="H41" s="21"/>
      <c r="I41" s="21"/>
      <c r="J41" s="336">
        <f t="shared" si="13"/>
        <v>1.4080000000000001</v>
      </c>
      <c r="K41" s="335"/>
      <c r="L41" s="336">
        <f t="shared" si="14"/>
        <v>2.1120000000000001</v>
      </c>
      <c r="M41" s="21"/>
      <c r="N41" s="21"/>
      <c r="O41" s="21"/>
      <c r="P41" s="21"/>
      <c r="Q41" s="21"/>
      <c r="R41" s="21"/>
      <c r="S41" s="22"/>
      <c r="T41" s="22"/>
      <c r="U41" s="22"/>
      <c r="V41" s="22"/>
      <c r="W41" s="368"/>
      <c r="X41" s="113"/>
      <c r="Y41" s="108"/>
      <c r="Z41" s="111"/>
      <c r="AA41" s="113"/>
      <c r="AB41" s="113"/>
      <c r="AC41" s="113"/>
      <c r="AD41" s="26"/>
      <c r="AE41" s="297"/>
      <c r="AF41" s="26"/>
      <c r="AG41" s="26"/>
      <c r="AH41" s="26"/>
      <c r="AI41" s="26"/>
      <c r="AJ41" s="26"/>
      <c r="AK41" s="297"/>
    </row>
    <row r="42" spans="1:37" s="13" customFormat="1" x14ac:dyDescent="0.25">
      <c r="A42" s="209">
        <v>20</v>
      </c>
      <c r="B42" s="198" t="s">
        <v>123</v>
      </c>
      <c r="C42" s="86"/>
      <c r="D42" s="335"/>
      <c r="E42" s="21">
        <f t="shared" si="12"/>
        <v>0</v>
      </c>
      <c r="F42" s="21"/>
      <c r="G42" s="21"/>
      <c r="H42" s="21"/>
      <c r="I42" s="21"/>
      <c r="J42" s="336">
        <f t="shared" si="13"/>
        <v>0</v>
      </c>
      <c r="K42" s="335"/>
      <c r="L42" s="336">
        <f t="shared" si="14"/>
        <v>0</v>
      </c>
      <c r="M42" s="21"/>
      <c r="N42" s="21"/>
      <c r="O42" s="21"/>
      <c r="P42" s="21"/>
      <c r="Q42" s="21"/>
      <c r="R42" s="21"/>
      <c r="S42" s="22"/>
      <c r="T42" s="22"/>
      <c r="U42" s="22"/>
      <c r="V42" s="22"/>
      <c r="W42" s="368"/>
      <c r="X42" s="113"/>
      <c r="Y42" s="108"/>
      <c r="Z42" s="111"/>
      <c r="AA42" s="113"/>
      <c r="AB42" s="113"/>
      <c r="AC42" s="113"/>
      <c r="AD42" s="26"/>
      <c r="AE42" s="297"/>
      <c r="AF42" s="26"/>
      <c r="AG42" s="26"/>
      <c r="AH42" s="26"/>
      <c r="AI42" s="26"/>
      <c r="AJ42" s="26"/>
      <c r="AK42" s="297"/>
    </row>
    <row r="43" spans="1:37" s="13" customFormat="1" ht="47.25" x14ac:dyDescent="0.25">
      <c r="A43" s="209">
        <v>21</v>
      </c>
      <c r="B43" s="201" t="s">
        <v>152</v>
      </c>
      <c r="C43" s="86"/>
      <c r="D43" s="335">
        <v>27.84</v>
      </c>
      <c r="E43" s="21">
        <f t="shared" si="12"/>
        <v>0</v>
      </c>
      <c r="F43" s="21"/>
      <c r="G43" s="21"/>
      <c r="H43" s="21"/>
      <c r="I43" s="21"/>
      <c r="J43" s="336">
        <f t="shared" si="13"/>
        <v>11.136000000000001</v>
      </c>
      <c r="K43" s="335"/>
      <c r="L43" s="336">
        <f t="shared" si="14"/>
        <v>16.704000000000001</v>
      </c>
      <c r="M43" s="21"/>
      <c r="N43" s="21"/>
      <c r="O43" s="21"/>
      <c r="P43" s="21"/>
      <c r="Q43" s="21"/>
      <c r="R43" s="21"/>
      <c r="S43" s="22"/>
      <c r="T43" s="22"/>
      <c r="U43" s="22"/>
      <c r="V43" s="22"/>
      <c r="W43" s="368"/>
      <c r="X43" s="113"/>
      <c r="Y43" s="108"/>
      <c r="Z43" s="111"/>
      <c r="AA43" s="113"/>
      <c r="AB43" s="113"/>
      <c r="AC43" s="113"/>
      <c r="AD43" s="26"/>
      <c r="AE43" s="297"/>
      <c r="AF43" s="26"/>
      <c r="AG43" s="26"/>
      <c r="AH43" s="26"/>
      <c r="AI43" s="26"/>
      <c r="AJ43" s="26"/>
      <c r="AK43" s="297"/>
    </row>
    <row r="44" spans="1:37" s="13" customFormat="1" ht="31.5" x14ac:dyDescent="0.25">
      <c r="A44" s="209">
        <v>22</v>
      </c>
      <c r="B44" s="201" t="s">
        <v>153</v>
      </c>
      <c r="C44" s="86"/>
      <c r="D44" s="335">
        <v>7.7</v>
      </c>
      <c r="E44" s="21">
        <f t="shared" si="12"/>
        <v>0</v>
      </c>
      <c r="F44" s="21"/>
      <c r="G44" s="21"/>
      <c r="H44" s="21"/>
      <c r="I44" s="21"/>
      <c r="J44" s="336">
        <f t="shared" si="13"/>
        <v>3.08</v>
      </c>
      <c r="K44" s="335"/>
      <c r="L44" s="336">
        <f t="shared" si="14"/>
        <v>4.62</v>
      </c>
      <c r="M44" s="21"/>
      <c r="N44" s="21"/>
      <c r="O44" s="21"/>
      <c r="P44" s="21"/>
      <c r="Q44" s="21"/>
      <c r="R44" s="21"/>
      <c r="S44" s="22"/>
      <c r="T44" s="22"/>
      <c r="U44" s="22"/>
      <c r="V44" s="22"/>
      <c r="W44" s="368"/>
      <c r="X44" s="113"/>
      <c r="Y44" s="108"/>
      <c r="Z44" s="111"/>
      <c r="AA44" s="113"/>
      <c r="AB44" s="113"/>
      <c r="AC44" s="113"/>
      <c r="AD44" s="26"/>
      <c r="AE44" s="297"/>
      <c r="AF44" s="26"/>
      <c r="AG44" s="26"/>
      <c r="AH44" s="26"/>
      <c r="AI44" s="26"/>
      <c r="AJ44" s="26"/>
      <c r="AK44" s="297"/>
    </row>
    <row r="45" spans="1:37" s="13" customFormat="1" ht="31.5" x14ac:dyDescent="0.25">
      <c r="A45" s="209">
        <v>23</v>
      </c>
      <c r="B45" s="201" t="s">
        <v>154</v>
      </c>
      <c r="C45" s="86"/>
      <c r="D45" s="335">
        <v>6.7200000000000006</v>
      </c>
      <c r="E45" s="21">
        <f t="shared" si="12"/>
        <v>0</v>
      </c>
      <c r="F45" s="21"/>
      <c r="G45" s="21"/>
      <c r="H45" s="21"/>
      <c r="I45" s="21"/>
      <c r="J45" s="336">
        <f t="shared" si="13"/>
        <v>2.6880000000000006</v>
      </c>
      <c r="K45" s="335"/>
      <c r="L45" s="336">
        <f t="shared" si="14"/>
        <v>4.032</v>
      </c>
      <c r="M45" s="21"/>
      <c r="N45" s="21"/>
      <c r="O45" s="21"/>
      <c r="P45" s="21"/>
      <c r="Q45" s="21"/>
      <c r="R45" s="21"/>
      <c r="S45" s="22"/>
      <c r="T45" s="22"/>
      <c r="U45" s="22"/>
      <c r="V45" s="22"/>
      <c r="W45" s="368"/>
      <c r="X45" s="113"/>
      <c r="Y45" s="108"/>
      <c r="Z45" s="111"/>
      <c r="AA45" s="113"/>
      <c r="AB45" s="113"/>
      <c r="AC45" s="113"/>
      <c r="AD45" s="26"/>
      <c r="AE45" s="297"/>
      <c r="AF45" s="26"/>
      <c r="AG45" s="26"/>
      <c r="AH45" s="26"/>
      <c r="AI45" s="26"/>
      <c r="AJ45" s="26"/>
      <c r="AK45" s="297"/>
    </row>
    <row r="46" spans="1:37" s="13" customFormat="1" ht="47.25" x14ac:dyDescent="0.25">
      <c r="A46" s="209">
        <v>24</v>
      </c>
      <c r="B46" s="201" t="s">
        <v>155</v>
      </c>
      <c r="C46" s="86"/>
      <c r="D46" s="335">
        <v>15.423999999999999</v>
      </c>
      <c r="E46" s="21">
        <f t="shared" si="12"/>
        <v>0</v>
      </c>
      <c r="F46" s="21"/>
      <c r="G46" s="21"/>
      <c r="H46" s="21"/>
      <c r="I46" s="21"/>
      <c r="J46" s="336">
        <f t="shared" si="13"/>
        <v>6.1696</v>
      </c>
      <c r="K46" s="335"/>
      <c r="L46" s="336">
        <f t="shared" si="14"/>
        <v>9.2544000000000004</v>
      </c>
      <c r="M46" s="21"/>
      <c r="N46" s="21"/>
      <c r="O46" s="21"/>
      <c r="P46" s="21"/>
      <c r="Q46" s="21"/>
      <c r="R46" s="21"/>
      <c r="S46" s="22"/>
      <c r="T46" s="22"/>
      <c r="U46" s="22"/>
      <c r="V46" s="22"/>
      <c r="W46" s="368"/>
      <c r="X46" s="113"/>
      <c r="Y46" s="108"/>
      <c r="Z46" s="111"/>
      <c r="AA46" s="113"/>
      <c r="AB46" s="113"/>
      <c r="AC46" s="113"/>
      <c r="AD46" s="26"/>
      <c r="AE46" s="297"/>
      <c r="AF46" s="26"/>
      <c r="AG46" s="26"/>
      <c r="AH46" s="26"/>
      <c r="AI46" s="26"/>
      <c r="AJ46" s="26"/>
      <c r="AK46" s="297"/>
    </row>
    <row r="47" spans="1:37" s="13" customFormat="1" ht="31.5" x14ac:dyDescent="0.25">
      <c r="A47" s="209">
        <v>25</v>
      </c>
      <c r="B47" s="201" t="s">
        <v>156</v>
      </c>
      <c r="C47" s="86"/>
      <c r="D47" s="335">
        <v>19.2</v>
      </c>
      <c r="E47" s="21">
        <f t="shared" si="12"/>
        <v>0</v>
      </c>
      <c r="F47" s="21"/>
      <c r="G47" s="21"/>
      <c r="H47" s="21"/>
      <c r="I47" s="21"/>
      <c r="J47" s="336">
        <f t="shared" si="13"/>
        <v>7.68</v>
      </c>
      <c r="K47" s="335"/>
      <c r="L47" s="336">
        <f t="shared" si="14"/>
        <v>11.52</v>
      </c>
      <c r="M47" s="21"/>
      <c r="N47" s="21"/>
      <c r="O47" s="21"/>
      <c r="P47" s="21"/>
      <c r="Q47" s="21"/>
      <c r="R47" s="21"/>
      <c r="S47" s="22"/>
      <c r="T47" s="22"/>
      <c r="U47" s="22"/>
      <c r="V47" s="22"/>
      <c r="W47" s="368"/>
      <c r="X47" s="113"/>
      <c r="Y47" s="108"/>
      <c r="Z47" s="111"/>
      <c r="AA47" s="113"/>
      <c r="AB47" s="113"/>
      <c r="AC47" s="113"/>
      <c r="AD47" s="26"/>
      <c r="AE47" s="297"/>
      <c r="AF47" s="26"/>
      <c r="AG47" s="26"/>
      <c r="AH47" s="26"/>
      <c r="AI47" s="26"/>
      <c r="AJ47" s="26"/>
      <c r="AK47" s="297"/>
    </row>
    <row r="48" spans="1:37" s="13" customFormat="1" x14ac:dyDescent="0.25">
      <c r="A48" s="209">
        <v>26</v>
      </c>
      <c r="B48" s="194" t="s">
        <v>83</v>
      </c>
      <c r="C48" s="86"/>
      <c r="D48" s="335"/>
      <c r="E48" s="21">
        <f t="shared" si="12"/>
        <v>0</v>
      </c>
      <c r="F48" s="21"/>
      <c r="G48" s="21"/>
      <c r="H48" s="21"/>
      <c r="I48" s="21"/>
      <c r="J48" s="336">
        <f t="shared" si="13"/>
        <v>0</v>
      </c>
      <c r="K48" s="335"/>
      <c r="L48" s="336">
        <f t="shared" si="14"/>
        <v>0</v>
      </c>
      <c r="M48" s="21"/>
      <c r="N48" s="21"/>
      <c r="O48" s="21"/>
      <c r="P48" s="21"/>
      <c r="Q48" s="21"/>
      <c r="R48" s="21"/>
      <c r="S48" s="22"/>
      <c r="T48" s="22"/>
      <c r="U48" s="22"/>
      <c r="V48" s="22"/>
      <c r="W48" s="368"/>
      <c r="X48" s="113"/>
      <c r="Y48" s="108"/>
      <c r="Z48" s="111"/>
      <c r="AA48" s="113"/>
      <c r="AB48" s="113"/>
      <c r="AC48" s="113"/>
      <c r="AD48" s="26"/>
      <c r="AE48" s="297"/>
      <c r="AF48" s="26"/>
      <c r="AG48" s="26"/>
      <c r="AH48" s="26"/>
      <c r="AI48" s="26"/>
      <c r="AJ48" s="26"/>
      <c r="AK48" s="297"/>
    </row>
    <row r="49" spans="1:37" s="13" customFormat="1" ht="31.5" x14ac:dyDescent="0.25">
      <c r="A49" s="209">
        <v>27</v>
      </c>
      <c r="B49" s="201" t="s">
        <v>157</v>
      </c>
      <c r="C49" s="86"/>
      <c r="D49" s="335">
        <v>88</v>
      </c>
      <c r="E49" s="21">
        <f t="shared" si="12"/>
        <v>0</v>
      </c>
      <c r="F49" s="21"/>
      <c r="G49" s="21"/>
      <c r="H49" s="21"/>
      <c r="I49" s="21"/>
      <c r="J49" s="336">
        <f t="shared" si="13"/>
        <v>35.200000000000003</v>
      </c>
      <c r="K49" s="335"/>
      <c r="L49" s="336">
        <f t="shared" si="14"/>
        <v>52.8</v>
      </c>
      <c r="M49" s="21"/>
      <c r="N49" s="21"/>
      <c r="O49" s="21"/>
      <c r="P49" s="21"/>
      <c r="Q49" s="21"/>
      <c r="R49" s="21"/>
      <c r="S49" s="22"/>
      <c r="T49" s="22"/>
      <c r="U49" s="22"/>
      <c r="V49" s="22"/>
      <c r="W49" s="368"/>
      <c r="X49" s="113"/>
      <c r="Y49" s="108"/>
      <c r="Z49" s="111"/>
      <c r="AA49" s="113"/>
      <c r="AB49" s="113"/>
      <c r="AC49" s="113"/>
      <c r="AD49" s="26"/>
      <c r="AE49" s="297"/>
      <c r="AF49" s="26"/>
      <c r="AG49" s="26"/>
      <c r="AH49" s="26"/>
      <c r="AI49" s="26"/>
      <c r="AJ49" s="26"/>
      <c r="AK49" s="297"/>
    </row>
    <row r="50" spans="1:37" s="13" customFormat="1" x14ac:dyDescent="0.25">
      <c r="A50" s="209">
        <v>28</v>
      </c>
      <c r="B50" s="377" t="s">
        <v>158</v>
      </c>
      <c r="C50" s="86"/>
      <c r="D50" s="335">
        <v>5.984</v>
      </c>
      <c r="E50" s="21">
        <f t="shared" si="12"/>
        <v>0</v>
      </c>
      <c r="F50" s="21"/>
      <c r="G50" s="21"/>
      <c r="H50" s="21"/>
      <c r="I50" s="21"/>
      <c r="J50" s="336">
        <f t="shared" si="13"/>
        <v>2.3936000000000002</v>
      </c>
      <c r="K50" s="335"/>
      <c r="L50" s="336">
        <f t="shared" si="14"/>
        <v>3.5903999999999998</v>
      </c>
      <c r="M50" s="21"/>
      <c r="N50" s="21"/>
      <c r="O50" s="21"/>
      <c r="P50" s="21"/>
      <c r="Q50" s="21"/>
      <c r="R50" s="21"/>
      <c r="S50" s="22"/>
      <c r="T50" s="22"/>
      <c r="U50" s="22"/>
      <c r="V50" s="22"/>
      <c r="W50" s="368"/>
      <c r="X50" s="113"/>
      <c r="Y50" s="108"/>
      <c r="Z50" s="111"/>
      <c r="AA50" s="113"/>
      <c r="AB50" s="113"/>
      <c r="AC50" s="113"/>
      <c r="AD50" s="26"/>
      <c r="AE50" s="297"/>
      <c r="AF50" s="26"/>
      <c r="AG50" s="26"/>
      <c r="AH50" s="26"/>
      <c r="AI50" s="26"/>
      <c r="AJ50" s="26"/>
      <c r="AK50" s="297"/>
    </row>
    <row r="51" spans="1:37" s="13" customFormat="1" ht="47.25" x14ac:dyDescent="0.25">
      <c r="A51" s="209">
        <v>29</v>
      </c>
      <c r="B51" s="214" t="s">
        <v>159</v>
      </c>
      <c r="C51" s="86"/>
      <c r="D51" s="335">
        <v>7.36</v>
      </c>
      <c r="E51" s="21">
        <f t="shared" si="12"/>
        <v>0</v>
      </c>
      <c r="F51" s="21"/>
      <c r="G51" s="21"/>
      <c r="H51" s="21"/>
      <c r="I51" s="21"/>
      <c r="J51" s="336">
        <f t="shared" si="13"/>
        <v>2.9440000000000004</v>
      </c>
      <c r="K51" s="335"/>
      <c r="L51" s="336">
        <f t="shared" si="14"/>
        <v>4.4160000000000004</v>
      </c>
      <c r="M51" s="21"/>
      <c r="N51" s="21"/>
      <c r="O51" s="21"/>
      <c r="P51" s="21"/>
      <c r="Q51" s="21"/>
      <c r="R51" s="21"/>
      <c r="S51" s="22"/>
      <c r="T51" s="22"/>
      <c r="U51" s="22"/>
      <c r="V51" s="22"/>
      <c r="W51" s="368"/>
      <c r="X51" s="113"/>
      <c r="Y51" s="108"/>
      <c r="Z51" s="111"/>
      <c r="AA51" s="113"/>
      <c r="AB51" s="113"/>
      <c r="AC51" s="113"/>
      <c r="AD51" s="26"/>
      <c r="AE51" s="297"/>
      <c r="AF51" s="26"/>
      <c r="AG51" s="26"/>
      <c r="AH51" s="26"/>
      <c r="AI51" s="26"/>
      <c r="AJ51" s="26"/>
      <c r="AK51" s="297"/>
    </row>
    <row r="52" spans="1:37" s="13" customFormat="1" ht="47.25" x14ac:dyDescent="0.25">
      <c r="A52" s="209">
        <v>30</v>
      </c>
      <c r="B52" s="214" t="s">
        <v>160</v>
      </c>
      <c r="C52" s="86"/>
      <c r="D52" s="335">
        <v>5.94</v>
      </c>
      <c r="E52" s="21">
        <f t="shared" si="12"/>
        <v>0</v>
      </c>
      <c r="F52" s="21"/>
      <c r="G52" s="21"/>
      <c r="H52" s="21"/>
      <c r="I52" s="21"/>
      <c r="J52" s="336">
        <f t="shared" si="13"/>
        <v>2.3760000000000003</v>
      </c>
      <c r="K52" s="335"/>
      <c r="L52" s="336">
        <f t="shared" si="14"/>
        <v>3.5640000000000001</v>
      </c>
      <c r="M52" s="21"/>
      <c r="N52" s="21"/>
      <c r="O52" s="21"/>
      <c r="P52" s="21"/>
      <c r="Q52" s="21"/>
      <c r="R52" s="21"/>
      <c r="S52" s="22"/>
      <c r="T52" s="22"/>
      <c r="U52" s="22"/>
      <c r="V52" s="22"/>
      <c r="W52" s="368"/>
      <c r="X52" s="113"/>
      <c r="Y52" s="108"/>
      <c r="Z52" s="111"/>
      <c r="AA52" s="113"/>
      <c r="AB52" s="113"/>
      <c r="AC52" s="113"/>
      <c r="AD52" s="26"/>
      <c r="AE52" s="297"/>
      <c r="AF52" s="26"/>
      <c r="AG52" s="26"/>
      <c r="AH52" s="26"/>
      <c r="AI52" s="26"/>
      <c r="AJ52" s="26"/>
      <c r="AK52" s="297"/>
    </row>
    <row r="53" spans="1:37" s="13" customFormat="1" ht="31.5" x14ac:dyDescent="0.25">
      <c r="A53" s="209">
        <v>31</v>
      </c>
      <c r="B53" s="377" t="s">
        <v>161</v>
      </c>
      <c r="C53" s="86"/>
      <c r="D53" s="335">
        <v>7.1040000000000001</v>
      </c>
      <c r="E53" s="21">
        <f t="shared" si="12"/>
        <v>0</v>
      </c>
      <c r="F53" s="21"/>
      <c r="G53" s="21"/>
      <c r="H53" s="21"/>
      <c r="I53" s="21"/>
      <c r="J53" s="336">
        <f t="shared" si="13"/>
        <v>2.8416000000000001</v>
      </c>
      <c r="K53" s="335"/>
      <c r="L53" s="336">
        <f t="shared" si="14"/>
        <v>4.2623999999999995</v>
      </c>
      <c r="M53" s="21"/>
      <c r="N53" s="21"/>
      <c r="O53" s="21"/>
      <c r="P53" s="21"/>
      <c r="Q53" s="21"/>
      <c r="R53" s="21"/>
      <c r="S53" s="22"/>
      <c r="T53" s="22"/>
      <c r="U53" s="22"/>
      <c r="V53" s="22"/>
      <c r="W53" s="368"/>
      <c r="X53" s="113"/>
      <c r="Y53" s="108"/>
      <c r="Z53" s="111"/>
      <c r="AA53" s="113"/>
      <c r="AB53" s="113"/>
      <c r="AC53" s="113"/>
      <c r="AD53" s="26"/>
      <c r="AE53" s="297"/>
      <c r="AF53" s="26"/>
      <c r="AG53" s="26"/>
      <c r="AH53" s="26"/>
      <c r="AI53" s="26"/>
      <c r="AJ53" s="26"/>
      <c r="AK53" s="297"/>
    </row>
    <row r="54" spans="1:37" s="13" customFormat="1" x14ac:dyDescent="0.25">
      <c r="A54" s="209">
        <v>32</v>
      </c>
      <c r="B54" s="199" t="s">
        <v>84</v>
      </c>
      <c r="C54" s="86"/>
      <c r="D54" s="335"/>
      <c r="E54" s="21">
        <f t="shared" si="12"/>
        <v>0</v>
      </c>
      <c r="F54" s="21"/>
      <c r="G54" s="21"/>
      <c r="H54" s="21"/>
      <c r="I54" s="21"/>
      <c r="J54" s="336">
        <f t="shared" si="13"/>
        <v>0</v>
      </c>
      <c r="K54" s="335"/>
      <c r="L54" s="336">
        <f t="shared" si="14"/>
        <v>0</v>
      </c>
      <c r="M54" s="21"/>
      <c r="N54" s="21"/>
      <c r="O54" s="21"/>
      <c r="P54" s="21"/>
      <c r="Q54" s="21"/>
      <c r="R54" s="21"/>
      <c r="S54" s="22"/>
      <c r="T54" s="22"/>
      <c r="U54" s="22"/>
      <c r="V54" s="22"/>
      <c r="W54" s="368"/>
      <c r="X54" s="113"/>
      <c r="Y54" s="108"/>
      <c r="Z54" s="111"/>
      <c r="AA54" s="113"/>
      <c r="AB54" s="113"/>
      <c r="AC54" s="113"/>
      <c r="AD54" s="26"/>
      <c r="AE54" s="297"/>
      <c r="AF54" s="26"/>
      <c r="AG54" s="26"/>
      <c r="AH54" s="26"/>
      <c r="AI54" s="26"/>
      <c r="AJ54" s="26"/>
      <c r="AK54" s="297"/>
    </row>
    <row r="55" spans="1:37" s="13" customFormat="1" ht="31.5" x14ac:dyDescent="0.25">
      <c r="A55" s="209">
        <v>33</v>
      </c>
      <c r="B55" s="377" t="s">
        <v>162</v>
      </c>
      <c r="C55" s="86"/>
      <c r="D55" s="335">
        <v>24.520000000000003</v>
      </c>
      <c r="E55" s="21">
        <f t="shared" si="12"/>
        <v>0</v>
      </c>
      <c r="F55" s="21"/>
      <c r="G55" s="21"/>
      <c r="H55" s="21"/>
      <c r="I55" s="21"/>
      <c r="J55" s="336">
        <f t="shared" si="13"/>
        <v>9.8080000000000016</v>
      </c>
      <c r="K55" s="335"/>
      <c r="L55" s="336">
        <f t="shared" si="14"/>
        <v>14.712000000000002</v>
      </c>
      <c r="M55" s="21"/>
      <c r="N55" s="21"/>
      <c r="O55" s="21"/>
      <c r="P55" s="21"/>
      <c r="Q55" s="21"/>
      <c r="R55" s="21"/>
      <c r="S55" s="22"/>
      <c r="T55" s="22"/>
      <c r="U55" s="22"/>
      <c r="V55" s="22"/>
      <c r="W55" s="368"/>
      <c r="X55" s="113"/>
      <c r="Y55" s="108"/>
      <c r="Z55" s="111"/>
      <c r="AA55" s="113"/>
      <c r="AB55" s="113"/>
      <c r="AC55" s="113"/>
      <c r="AD55" s="26"/>
      <c r="AE55" s="297"/>
      <c r="AF55" s="26"/>
      <c r="AG55" s="26"/>
      <c r="AH55" s="26"/>
      <c r="AI55" s="26"/>
      <c r="AJ55" s="26"/>
      <c r="AK55" s="297"/>
    </row>
    <row r="56" spans="1:37" s="13" customFormat="1" ht="31.5" x14ac:dyDescent="0.25">
      <c r="A56" s="209">
        <v>34</v>
      </c>
      <c r="B56" s="201" t="s">
        <v>163</v>
      </c>
      <c r="C56" s="86"/>
      <c r="D56" s="335">
        <v>4.8000000000000007</v>
      </c>
      <c r="E56" s="21">
        <f t="shared" si="12"/>
        <v>0</v>
      </c>
      <c r="F56" s="21"/>
      <c r="G56" s="21"/>
      <c r="H56" s="21"/>
      <c r="I56" s="21"/>
      <c r="J56" s="336">
        <f t="shared" si="13"/>
        <v>1.9200000000000004</v>
      </c>
      <c r="K56" s="335"/>
      <c r="L56" s="336">
        <f t="shared" si="14"/>
        <v>2.8800000000000003</v>
      </c>
      <c r="M56" s="21"/>
      <c r="N56" s="21"/>
      <c r="O56" s="21"/>
      <c r="P56" s="21"/>
      <c r="Q56" s="21"/>
      <c r="R56" s="21"/>
      <c r="S56" s="22"/>
      <c r="T56" s="22"/>
      <c r="U56" s="22"/>
      <c r="V56" s="22"/>
      <c r="W56" s="368"/>
      <c r="X56" s="113"/>
      <c r="Y56" s="108"/>
      <c r="Z56" s="111"/>
      <c r="AA56" s="113"/>
      <c r="AB56" s="113"/>
      <c r="AC56" s="113"/>
      <c r="AD56" s="26"/>
      <c r="AE56" s="297"/>
      <c r="AF56" s="26"/>
      <c r="AG56" s="26"/>
      <c r="AH56" s="26"/>
      <c r="AI56" s="26"/>
      <c r="AJ56" s="26"/>
      <c r="AK56" s="297"/>
    </row>
    <row r="57" spans="1:37" s="13" customFormat="1" ht="31.5" x14ac:dyDescent="0.25">
      <c r="A57" s="209">
        <v>35</v>
      </c>
      <c r="B57" s="201" t="s">
        <v>164</v>
      </c>
      <c r="C57" s="86"/>
      <c r="D57" s="335">
        <v>8.0200000000000014</v>
      </c>
      <c r="E57" s="21">
        <f t="shared" si="12"/>
        <v>0</v>
      </c>
      <c r="F57" s="21"/>
      <c r="G57" s="21"/>
      <c r="H57" s="21"/>
      <c r="I57" s="21"/>
      <c r="J57" s="336">
        <f t="shared" si="13"/>
        <v>3.2080000000000006</v>
      </c>
      <c r="K57" s="335"/>
      <c r="L57" s="336">
        <f t="shared" si="14"/>
        <v>4.8120000000000012</v>
      </c>
      <c r="M57" s="21"/>
      <c r="N57" s="21"/>
      <c r="O57" s="21"/>
      <c r="P57" s="21"/>
      <c r="Q57" s="21"/>
      <c r="R57" s="21"/>
      <c r="S57" s="22"/>
      <c r="T57" s="22"/>
      <c r="U57" s="22"/>
      <c r="V57" s="22"/>
      <c r="W57" s="368"/>
      <c r="X57" s="113"/>
      <c r="Y57" s="108"/>
      <c r="Z57" s="111"/>
      <c r="AA57" s="113"/>
      <c r="AB57" s="113"/>
      <c r="AC57" s="113"/>
      <c r="AD57" s="26"/>
      <c r="AE57" s="297"/>
      <c r="AF57" s="26"/>
      <c r="AG57" s="26"/>
      <c r="AH57" s="26"/>
      <c r="AI57" s="26"/>
      <c r="AJ57" s="26"/>
      <c r="AK57" s="297"/>
    </row>
    <row r="58" spans="1:37" s="13" customFormat="1" x14ac:dyDescent="0.25">
      <c r="A58" s="209">
        <v>36</v>
      </c>
      <c r="B58" s="194" t="s">
        <v>85</v>
      </c>
      <c r="C58" s="86"/>
      <c r="D58" s="335"/>
      <c r="E58" s="21">
        <f t="shared" si="12"/>
        <v>0</v>
      </c>
      <c r="F58" s="21"/>
      <c r="G58" s="21"/>
      <c r="H58" s="21"/>
      <c r="I58" s="21"/>
      <c r="J58" s="336">
        <f t="shared" si="13"/>
        <v>0</v>
      </c>
      <c r="K58" s="335"/>
      <c r="L58" s="336">
        <f t="shared" si="14"/>
        <v>0</v>
      </c>
      <c r="M58" s="21"/>
      <c r="N58" s="21"/>
      <c r="O58" s="21"/>
      <c r="P58" s="21"/>
      <c r="Q58" s="21"/>
      <c r="R58" s="21"/>
      <c r="S58" s="22"/>
      <c r="T58" s="22"/>
      <c r="U58" s="22"/>
      <c r="V58" s="22"/>
      <c r="W58" s="368"/>
      <c r="X58" s="113"/>
      <c r="Y58" s="108"/>
      <c r="Z58" s="111"/>
      <c r="AA58" s="113"/>
      <c r="AB58" s="113"/>
      <c r="AC58" s="113"/>
      <c r="AD58" s="26"/>
      <c r="AE58" s="297"/>
      <c r="AF58" s="26"/>
      <c r="AG58" s="26"/>
      <c r="AH58" s="26"/>
      <c r="AI58" s="26"/>
      <c r="AJ58" s="26"/>
      <c r="AK58" s="297"/>
    </row>
    <row r="59" spans="1:37" s="13" customFormat="1" x14ac:dyDescent="0.25">
      <c r="A59" s="209">
        <v>37</v>
      </c>
      <c r="B59" s="214" t="s">
        <v>165</v>
      </c>
      <c r="C59" s="86"/>
      <c r="D59" s="335">
        <v>11.103999999999999</v>
      </c>
      <c r="E59" s="21">
        <f t="shared" si="12"/>
        <v>0</v>
      </c>
      <c r="F59" s="21"/>
      <c r="G59" s="21"/>
      <c r="H59" s="21"/>
      <c r="I59" s="21"/>
      <c r="J59" s="336">
        <f t="shared" si="13"/>
        <v>4.4416000000000002</v>
      </c>
      <c r="K59" s="335"/>
      <c r="L59" s="336">
        <f t="shared" si="14"/>
        <v>6.662399999999999</v>
      </c>
      <c r="M59" s="21"/>
      <c r="N59" s="21"/>
      <c r="O59" s="21"/>
      <c r="P59" s="21"/>
      <c r="Q59" s="21"/>
      <c r="R59" s="21"/>
      <c r="S59" s="22"/>
      <c r="T59" s="22"/>
      <c r="U59" s="22"/>
      <c r="V59" s="22"/>
      <c r="W59" s="368"/>
      <c r="X59" s="113"/>
      <c r="Y59" s="108"/>
      <c r="Z59" s="111"/>
      <c r="AA59" s="113"/>
      <c r="AB59" s="113"/>
      <c r="AC59" s="113"/>
      <c r="AD59" s="26"/>
      <c r="AE59" s="297"/>
      <c r="AF59" s="26"/>
      <c r="AG59" s="26"/>
      <c r="AH59" s="26"/>
      <c r="AI59" s="26"/>
      <c r="AJ59" s="26"/>
      <c r="AK59" s="297"/>
    </row>
    <row r="60" spans="1:37" s="13" customFormat="1" ht="31.5" x14ac:dyDescent="0.25">
      <c r="A60" s="209">
        <v>38</v>
      </c>
      <c r="B60" s="214" t="s">
        <v>166</v>
      </c>
      <c r="C60" s="86"/>
      <c r="D60" s="335">
        <v>7.44</v>
      </c>
      <c r="E60" s="21">
        <f t="shared" si="12"/>
        <v>0</v>
      </c>
      <c r="F60" s="21"/>
      <c r="G60" s="21"/>
      <c r="H60" s="21"/>
      <c r="I60" s="21"/>
      <c r="J60" s="336">
        <f t="shared" si="13"/>
        <v>2.9760000000000004</v>
      </c>
      <c r="K60" s="335"/>
      <c r="L60" s="336">
        <f t="shared" si="14"/>
        <v>4.4640000000000004</v>
      </c>
      <c r="M60" s="21"/>
      <c r="N60" s="21"/>
      <c r="O60" s="21"/>
      <c r="P60" s="21"/>
      <c r="Q60" s="21"/>
      <c r="R60" s="21"/>
      <c r="S60" s="22"/>
      <c r="T60" s="22"/>
      <c r="U60" s="22"/>
      <c r="V60" s="22"/>
      <c r="W60" s="368"/>
      <c r="X60" s="113"/>
      <c r="Y60" s="108"/>
      <c r="Z60" s="111"/>
      <c r="AA60" s="113"/>
      <c r="AB60" s="113"/>
      <c r="AC60" s="113"/>
      <c r="AD60" s="26"/>
      <c r="AE60" s="297"/>
      <c r="AF60" s="26"/>
      <c r="AG60" s="26"/>
      <c r="AH60" s="26"/>
      <c r="AI60" s="26"/>
      <c r="AJ60" s="26"/>
      <c r="AK60" s="297"/>
    </row>
    <row r="61" spans="1:37" s="13" customFormat="1" ht="31.5" x14ac:dyDescent="0.25">
      <c r="A61" s="209">
        <v>39</v>
      </c>
      <c r="B61" s="201" t="s">
        <v>167</v>
      </c>
      <c r="C61" s="86"/>
      <c r="D61" s="335">
        <v>8.7680000000000007</v>
      </c>
      <c r="E61" s="21">
        <f t="shared" si="12"/>
        <v>0</v>
      </c>
      <c r="F61" s="21"/>
      <c r="G61" s="21"/>
      <c r="H61" s="21"/>
      <c r="I61" s="21"/>
      <c r="J61" s="336">
        <f t="shared" si="13"/>
        <v>3.5072000000000005</v>
      </c>
      <c r="K61" s="335"/>
      <c r="L61" s="336">
        <f t="shared" si="14"/>
        <v>5.2607999999999997</v>
      </c>
      <c r="M61" s="21"/>
      <c r="N61" s="21"/>
      <c r="O61" s="21"/>
      <c r="P61" s="21"/>
      <c r="Q61" s="21"/>
      <c r="R61" s="21"/>
      <c r="S61" s="22"/>
      <c r="T61" s="22"/>
      <c r="U61" s="22"/>
      <c r="V61" s="22"/>
      <c r="W61" s="368"/>
      <c r="X61" s="113"/>
      <c r="Y61" s="108"/>
      <c r="Z61" s="111"/>
      <c r="AA61" s="113"/>
      <c r="AB61" s="113"/>
      <c r="AC61" s="113"/>
      <c r="AD61" s="26"/>
      <c r="AE61" s="297"/>
      <c r="AF61" s="26"/>
      <c r="AG61" s="26"/>
      <c r="AH61" s="26"/>
      <c r="AI61" s="26"/>
      <c r="AJ61" s="26"/>
      <c r="AK61" s="297"/>
    </row>
    <row r="62" spans="1:37" s="13" customFormat="1" ht="47.25" x14ac:dyDescent="0.25">
      <c r="A62" s="209">
        <v>40</v>
      </c>
      <c r="B62" s="201" t="s">
        <v>168</v>
      </c>
      <c r="C62" s="86"/>
      <c r="D62" s="335">
        <v>9.8760000000000012</v>
      </c>
      <c r="E62" s="21">
        <f t="shared" si="12"/>
        <v>0</v>
      </c>
      <c r="F62" s="21"/>
      <c r="G62" s="21"/>
      <c r="H62" s="21"/>
      <c r="I62" s="21"/>
      <c r="J62" s="336">
        <f t="shared" si="13"/>
        <v>3.9504000000000006</v>
      </c>
      <c r="K62" s="335"/>
      <c r="L62" s="336">
        <f t="shared" si="14"/>
        <v>5.9256000000000011</v>
      </c>
      <c r="M62" s="21"/>
      <c r="N62" s="21"/>
      <c r="O62" s="21"/>
      <c r="P62" s="21"/>
      <c r="Q62" s="21"/>
      <c r="R62" s="21"/>
      <c r="S62" s="22"/>
      <c r="T62" s="22"/>
      <c r="U62" s="22"/>
      <c r="V62" s="22"/>
      <c r="W62" s="368"/>
      <c r="X62" s="113"/>
      <c r="Y62" s="108"/>
      <c r="Z62" s="111"/>
      <c r="AA62" s="113"/>
      <c r="AB62" s="113"/>
      <c r="AC62" s="113"/>
      <c r="AD62" s="26"/>
      <c r="AE62" s="297"/>
      <c r="AF62" s="26"/>
      <c r="AG62" s="26"/>
      <c r="AH62" s="26"/>
      <c r="AI62" s="26"/>
      <c r="AJ62" s="26"/>
      <c r="AK62" s="297"/>
    </row>
    <row r="63" spans="1:37" s="13" customFormat="1" ht="31.5" x14ac:dyDescent="0.25">
      <c r="A63" s="209">
        <v>41</v>
      </c>
      <c r="B63" s="214" t="s">
        <v>169</v>
      </c>
      <c r="C63" s="86"/>
      <c r="D63" s="335">
        <v>8.0960000000000001</v>
      </c>
      <c r="E63" s="21">
        <f t="shared" si="12"/>
        <v>0</v>
      </c>
      <c r="F63" s="21"/>
      <c r="G63" s="21"/>
      <c r="H63" s="21"/>
      <c r="I63" s="21"/>
      <c r="J63" s="336">
        <f t="shared" si="13"/>
        <v>3.2384000000000004</v>
      </c>
      <c r="K63" s="335"/>
      <c r="L63" s="336">
        <f t="shared" si="14"/>
        <v>4.8575999999999997</v>
      </c>
      <c r="M63" s="21"/>
      <c r="N63" s="21"/>
      <c r="O63" s="21"/>
      <c r="P63" s="21"/>
      <c r="Q63" s="21"/>
      <c r="R63" s="21"/>
      <c r="S63" s="22"/>
      <c r="T63" s="22"/>
      <c r="U63" s="22"/>
      <c r="V63" s="22"/>
      <c r="W63" s="368"/>
      <c r="X63" s="113"/>
      <c r="Y63" s="108"/>
      <c r="Z63" s="111"/>
      <c r="AA63" s="113"/>
      <c r="AB63" s="113"/>
      <c r="AC63" s="113"/>
      <c r="AD63" s="26"/>
      <c r="AE63" s="297"/>
      <c r="AF63" s="26"/>
      <c r="AG63" s="26"/>
      <c r="AH63" s="26"/>
      <c r="AI63" s="26"/>
      <c r="AJ63" s="26"/>
      <c r="AK63" s="297"/>
    </row>
    <row r="64" spans="1:37" s="13" customFormat="1" ht="47.25" x14ac:dyDescent="0.25">
      <c r="A64" s="209">
        <v>42</v>
      </c>
      <c r="B64" s="214" t="s">
        <v>170</v>
      </c>
      <c r="C64" s="86"/>
      <c r="D64" s="335">
        <v>7.91</v>
      </c>
      <c r="E64" s="21">
        <f t="shared" si="12"/>
        <v>0</v>
      </c>
      <c r="F64" s="21"/>
      <c r="G64" s="21"/>
      <c r="H64" s="21"/>
      <c r="I64" s="21"/>
      <c r="J64" s="336">
        <f t="shared" si="13"/>
        <v>3.1640000000000001</v>
      </c>
      <c r="K64" s="335"/>
      <c r="L64" s="336">
        <f t="shared" si="14"/>
        <v>4.7460000000000004</v>
      </c>
      <c r="M64" s="21"/>
      <c r="N64" s="21"/>
      <c r="O64" s="21"/>
      <c r="P64" s="21"/>
      <c r="Q64" s="21"/>
      <c r="R64" s="21"/>
      <c r="S64" s="22"/>
      <c r="T64" s="22"/>
      <c r="U64" s="22"/>
      <c r="V64" s="22"/>
      <c r="W64" s="368"/>
      <c r="X64" s="113"/>
      <c r="Y64" s="108"/>
      <c r="Z64" s="111"/>
      <c r="AA64" s="113"/>
      <c r="AB64" s="113"/>
      <c r="AC64" s="113"/>
      <c r="AD64" s="26"/>
      <c r="AE64" s="297"/>
      <c r="AF64" s="26"/>
      <c r="AG64" s="26"/>
      <c r="AH64" s="26"/>
      <c r="AI64" s="26"/>
      <c r="AJ64" s="26"/>
      <c r="AK64" s="297"/>
    </row>
    <row r="65" spans="1:37" s="13" customFormat="1" ht="47.25" x14ac:dyDescent="0.25">
      <c r="A65" s="209">
        <v>43</v>
      </c>
      <c r="B65" s="214" t="s">
        <v>171</v>
      </c>
      <c r="C65" s="86"/>
      <c r="D65" s="335">
        <v>3.84</v>
      </c>
      <c r="E65" s="21">
        <f t="shared" si="12"/>
        <v>0</v>
      </c>
      <c r="F65" s="21"/>
      <c r="G65" s="21"/>
      <c r="H65" s="21"/>
      <c r="I65" s="21"/>
      <c r="J65" s="336">
        <f t="shared" si="13"/>
        <v>1.536</v>
      </c>
      <c r="K65" s="335"/>
      <c r="L65" s="336">
        <f t="shared" si="14"/>
        <v>2.3039999999999998</v>
      </c>
      <c r="M65" s="21"/>
      <c r="N65" s="21"/>
      <c r="O65" s="21"/>
      <c r="P65" s="21"/>
      <c r="Q65" s="21"/>
      <c r="R65" s="21"/>
      <c r="S65" s="22"/>
      <c r="T65" s="22"/>
      <c r="U65" s="22"/>
      <c r="V65" s="22"/>
      <c r="W65" s="368"/>
      <c r="X65" s="113"/>
      <c r="Y65" s="108"/>
      <c r="Z65" s="111"/>
      <c r="AA65" s="113"/>
      <c r="AB65" s="113"/>
      <c r="AC65" s="113"/>
      <c r="AD65" s="26"/>
      <c r="AE65" s="297"/>
      <c r="AF65" s="26"/>
      <c r="AG65" s="26"/>
      <c r="AH65" s="26"/>
      <c r="AI65" s="26"/>
      <c r="AJ65" s="26"/>
      <c r="AK65" s="297"/>
    </row>
    <row r="66" spans="1:37" s="13" customFormat="1" ht="47.25" x14ac:dyDescent="0.25">
      <c r="A66" s="209">
        <v>44</v>
      </c>
      <c r="B66" s="214" t="s">
        <v>172</v>
      </c>
      <c r="C66" s="86"/>
      <c r="D66" s="335">
        <v>5.46</v>
      </c>
      <c r="E66" s="21">
        <f t="shared" si="12"/>
        <v>0</v>
      </c>
      <c r="F66" s="21"/>
      <c r="G66" s="21"/>
      <c r="H66" s="21"/>
      <c r="I66" s="21"/>
      <c r="J66" s="336">
        <f t="shared" si="13"/>
        <v>2.1840000000000002</v>
      </c>
      <c r="K66" s="335"/>
      <c r="L66" s="336">
        <f t="shared" si="14"/>
        <v>3.2759999999999998</v>
      </c>
      <c r="M66" s="21"/>
      <c r="N66" s="21"/>
      <c r="O66" s="21"/>
      <c r="P66" s="21"/>
      <c r="Q66" s="21"/>
      <c r="R66" s="21"/>
      <c r="S66" s="22"/>
      <c r="T66" s="22"/>
      <c r="U66" s="22"/>
      <c r="V66" s="22"/>
      <c r="W66" s="368"/>
      <c r="X66" s="113"/>
      <c r="Y66" s="108"/>
      <c r="Z66" s="111"/>
      <c r="AA66" s="113"/>
      <c r="AB66" s="113"/>
      <c r="AC66" s="113"/>
      <c r="AD66" s="26"/>
      <c r="AE66" s="297"/>
      <c r="AF66" s="26"/>
      <c r="AG66" s="26"/>
      <c r="AH66" s="26"/>
      <c r="AI66" s="26"/>
      <c r="AJ66" s="26"/>
      <c r="AK66" s="297"/>
    </row>
    <row r="67" spans="1:37" s="13" customFormat="1" x14ac:dyDescent="0.25">
      <c r="A67" s="209">
        <v>45</v>
      </c>
      <c r="B67" s="198" t="s">
        <v>86</v>
      </c>
      <c r="C67" s="86"/>
      <c r="D67" s="335"/>
      <c r="E67" s="21">
        <f t="shared" si="12"/>
        <v>0</v>
      </c>
      <c r="F67" s="21"/>
      <c r="G67" s="21"/>
      <c r="H67" s="21"/>
      <c r="I67" s="21"/>
      <c r="J67" s="336">
        <f t="shared" si="13"/>
        <v>0</v>
      </c>
      <c r="K67" s="335"/>
      <c r="L67" s="336">
        <f t="shared" si="14"/>
        <v>0</v>
      </c>
      <c r="M67" s="21"/>
      <c r="N67" s="21"/>
      <c r="O67" s="21"/>
      <c r="P67" s="21"/>
      <c r="Q67" s="21"/>
      <c r="R67" s="21"/>
      <c r="S67" s="22"/>
      <c r="T67" s="22"/>
      <c r="U67" s="22"/>
      <c r="V67" s="22"/>
      <c r="W67" s="368"/>
      <c r="X67" s="113"/>
      <c r="Y67" s="108"/>
      <c r="Z67" s="111"/>
      <c r="AA67" s="113"/>
      <c r="AB67" s="113"/>
      <c r="AC67" s="113"/>
      <c r="AD67" s="26"/>
      <c r="AE67" s="297"/>
      <c r="AF67" s="26"/>
      <c r="AG67" s="26"/>
      <c r="AH67" s="26"/>
      <c r="AI67" s="26"/>
      <c r="AJ67" s="26"/>
      <c r="AK67" s="297"/>
    </row>
    <row r="68" spans="1:37" s="13" customFormat="1" ht="31.5" x14ac:dyDescent="0.25">
      <c r="A68" s="209">
        <v>46</v>
      </c>
      <c r="B68" s="202" t="s">
        <v>173</v>
      </c>
      <c r="C68" s="86"/>
      <c r="D68" s="335">
        <v>3.84</v>
      </c>
      <c r="E68" s="21">
        <f t="shared" si="12"/>
        <v>0</v>
      </c>
      <c r="F68" s="21"/>
      <c r="G68" s="21"/>
      <c r="H68" s="21"/>
      <c r="I68" s="21"/>
      <c r="J68" s="336">
        <f t="shared" si="13"/>
        <v>1.536</v>
      </c>
      <c r="K68" s="335"/>
      <c r="L68" s="336">
        <f t="shared" si="14"/>
        <v>2.3039999999999998</v>
      </c>
      <c r="M68" s="21"/>
      <c r="N68" s="21"/>
      <c r="O68" s="21"/>
      <c r="P68" s="21"/>
      <c r="Q68" s="21"/>
      <c r="R68" s="21"/>
      <c r="S68" s="22"/>
      <c r="T68" s="22"/>
      <c r="U68" s="22"/>
      <c r="V68" s="22"/>
      <c r="W68" s="368"/>
      <c r="X68" s="113"/>
      <c r="Y68" s="108"/>
      <c r="Z68" s="111"/>
      <c r="AA68" s="113"/>
      <c r="AB68" s="113"/>
      <c r="AC68" s="113"/>
      <c r="AD68" s="26"/>
      <c r="AE68" s="297"/>
      <c r="AF68" s="26"/>
      <c r="AG68" s="26"/>
      <c r="AH68" s="26"/>
      <c r="AI68" s="26"/>
      <c r="AJ68" s="26"/>
      <c r="AK68" s="297"/>
    </row>
    <row r="69" spans="1:37" s="13" customFormat="1" x14ac:dyDescent="0.25">
      <c r="A69" s="209">
        <v>47</v>
      </c>
      <c r="B69" s="196" t="s">
        <v>87</v>
      </c>
      <c r="C69" s="86"/>
      <c r="D69" s="335"/>
      <c r="E69" s="21">
        <f t="shared" si="12"/>
        <v>0</v>
      </c>
      <c r="F69" s="21"/>
      <c r="G69" s="21"/>
      <c r="H69" s="21"/>
      <c r="I69" s="21"/>
      <c r="J69" s="336">
        <f t="shared" si="13"/>
        <v>0</v>
      </c>
      <c r="K69" s="335"/>
      <c r="L69" s="336">
        <f t="shared" si="14"/>
        <v>0</v>
      </c>
      <c r="M69" s="21"/>
      <c r="N69" s="21"/>
      <c r="O69" s="21"/>
      <c r="P69" s="21"/>
      <c r="Q69" s="21"/>
      <c r="R69" s="21"/>
      <c r="S69" s="22"/>
      <c r="T69" s="22"/>
      <c r="U69" s="22"/>
      <c r="V69" s="22"/>
      <c r="W69" s="368"/>
      <c r="X69" s="113"/>
      <c r="Y69" s="108"/>
      <c r="Z69" s="111"/>
      <c r="AA69" s="113"/>
      <c r="AB69" s="113"/>
      <c r="AC69" s="113"/>
      <c r="AD69" s="26"/>
      <c r="AE69" s="297"/>
      <c r="AF69" s="26"/>
      <c r="AG69" s="26"/>
      <c r="AH69" s="26"/>
      <c r="AI69" s="26"/>
      <c r="AJ69" s="26"/>
      <c r="AK69" s="297"/>
    </row>
    <row r="70" spans="1:37" s="13" customFormat="1" ht="31.5" x14ac:dyDescent="0.25">
      <c r="A70" s="209">
        <v>48</v>
      </c>
      <c r="B70" s="201" t="s">
        <v>174</v>
      </c>
      <c r="C70" s="86"/>
      <c r="D70" s="335">
        <v>2</v>
      </c>
      <c r="E70" s="21">
        <f t="shared" si="12"/>
        <v>0</v>
      </c>
      <c r="F70" s="21"/>
      <c r="G70" s="21"/>
      <c r="H70" s="21"/>
      <c r="I70" s="21"/>
      <c r="J70" s="336">
        <f t="shared" si="13"/>
        <v>0.8</v>
      </c>
      <c r="K70" s="335"/>
      <c r="L70" s="336">
        <f t="shared" si="14"/>
        <v>1.2</v>
      </c>
      <c r="M70" s="21"/>
      <c r="N70" s="21"/>
      <c r="O70" s="21"/>
      <c r="P70" s="21"/>
      <c r="Q70" s="21"/>
      <c r="R70" s="21"/>
      <c r="S70" s="22"/>
      <c r="T70" s="22"/>
      <c r="U70" s="22"/>
      <c r="V70" s="22"/>
      <c r="W70" s="368"/>
      <c r="X70" s="113"/>
      <c r="Y70" s="108"/>
      <c r="Z70" s="111"/>
      <c r="AA70" s="113"/>
      <c r="AB70" s="113"/>
      <c r="AC70" s="113"/>
      <c r="AD70" s="26"/>
      <c r="AE70" s="297"/>
      <c r="AF70" s="26"/>
      <c r="AG70" s="26"/>
      <c r="AH70" s="26"/>
      <c r="AI70" s="26"/>
      <c r="AJ70" s="26"/>
      <c r="AK70" s="297"/>
    </row>
    <row r="71" spans="1:37" s="13" customFormat="1" x14ac:dyDescent="0.25">
      <c r="A71" s="209">
        <v>49</v>
      </c>
      <c r="B71" s="117" t="s">
        <v>175</v>
      </c>
      <c r="C71" s="86"/>
      <c r="D71" s="335">
        <v>17.7</v>
      </c>
      <c r="E71" s="21">
        <f t="shared" si="12"/>
        <v>0</v>
      </c>
      <c r="F71" s="21"/>
      <c r="G71" s="21"/>
      <c r="H71" s="21"/>
      <c r="I71" s="21"/>
      <c r="J71" s="336">
        <f t="shared" si="13"/>
        <v>7.08</v>
      </c>
      <c r="K71" s="335"/>
      <c r="L71" s="336">
        <f t="shared" si="14"/>
        <v>10.62</v>
      </c>
      <c r="M71" s="21"/>
      <c r="N71" s="21"/>
      <c r="O71" s="21"/>
      <c r="P71" s="21"/>
      <c r="Q71" s="21"/>
      <c r="R71" s="21"/>
      <c r="S71" s="22"/>
      <c r="T71" s="22"/>
      <c r="U71" s="22"/>
      <c r="V71" s="22"/>
      <c r="W71" s="368"/>
      <c r="X71" s="113"/>
      <c r="Y71" s="108"/>
      <c r="Z71" s="111"/>
      <c r="AA71" s="113"/>
      <c r="AB71" s="113"/>
      <c r="AC71" s="113"/>
      <c r="AD71" s="26"/>
      <c r="AE71" s="297"/>
      <c r="AF71" s="26"/>
      <c r="AG71" s="26"/>
      <c r="AH71" s="26"/>
      <c r="AI71" s="26"/>
      <c r="AJ71" s="26"/>
      <c r="AK71" s="297"/>
    </row>
    <row r="72" spans="1:37" s="13" customFormat="1" ht="47.25" x14ac:dyDescent="0.25">
      <c r="A72" s="209">
        <v>50</v>
      </c>
      <c r="B72" s="201" t="s">
        <v>176</v>
      </c>
      <c r="C72" s="86"/>
      <c r="D72" s="335">
        <v>25.600000000000005</v>
      </c>
      <c r="E72" s="21">
        <f t="shared" si="12"/>
        <v>0</v>
      </c>
      <c r="F72" s="21"/>
      <c r="G72" s="21"/>
      <c r="H72" s="21"/>
      <c r="I72" s="21"/>
      <c r="J72" s="336">
        <f t="shared" si="13"/>
        <v>10.240000000000002</v>
      </c>
      <c r="K72" s="335"/>
      <c r="L72" s="336">
        <f t="shared" si="14"/>
        <v>15.360000000000003</v>
      </c>
      <c r="M72" s="21"/>
      <c r="N72" s="21"/>
      <c r="O72" s="21"/>
      <c r="P72" s="21"/>
      <c r="Q72" s="21"/>
      <c r="R72" s="21"/>
      <c r="S72" s="22"/>
      <c r="T72" s="22"/>
      <c r="U72" s="22"/>
      <c r="V72" s="22"/>
      <c r="W72" s="368"/>
      <c r="X72" s="113"/>
      <c r="Y72" s="108"/>
      <c r="Z72" s="111"/>
      <c r="AA72" s="113"/>
      <c r="AB72" s="113"/>
      <c r="AC72" s="113"/>
      <c r="AD72" s="26"/>
      <c r="AE72" s="297"/>
      <c r="AF72" s="26"/>
      <c r="AG72" s="26"/>
      <c r="AH72" s="26"/>
      <c r="AI72" s="26"/>
      <c r="AJ72" s="26"/>
      <c r="AK72" s="297"/>
    </row>
    <row r="73" spans="1:37" s="13" customFormat="1" ht="47.25" x14ac:dyDescent="0.25">
      <c r="A73" s="209">
        <v>51</v>
      </c>
      <c r="B73" s="201" t="s">
        <v>177</v>
      </c>
      <c r="C73" s="86"/>
      <c r="D73" s="335">
        <v>10.879999999999999</v>
      </c>
      <c r="E73" s="21">
        <f t="shared" si="12"/>
        <v>0</v>
      </c>
      <c r="F73" s="21"/>
      <c r="G73" s="21"/>
      <c r="H73" s="21"/>
      <c r="I73" s="21"/>
      <c r="J73" s="336">
        <f t="shared" si="13"/>
        <v>4.3519999999999994</v>
      </c>
      <c r="K73" s="335"/>
      <c r="L73" s="336">
        <f t="shared" si="14"/>
        <v>6.5279999999999996</v>
      </c>
      <c r="M73" s="21"/>
      <c r="N73" s="21"/>
      <c r="O73" s="21"/>
      <c r="P73" s="21"/>
      <c r="Q73" s="21"/>
      <c r="R73" s="21"/>
      <c r="S73" s="22"/>
      <c r="T73" s="22"/>
      <c r="U73" s="22"/>
      <c r="V73" s="22"/>
      <c r="W73" s="368"/>
      <c r="X73" s="113"/>
      <c r="Y73" s="108"/>
      <c r="Z73" s="111"/>
      <c r="AA73" s="113"/>
      <c r="AB73" s="113"/>
      <c r="AC73" s="113"/>
      <c r="AD73" s="26"/>
      <c r="AE73" s="297"/>
      <c r="AF73" s="26"/>
      <c r="AG73" s="26"/>
      <c r="AH73" s="26"/>
      <c r="AI73" s="26"/>
      <c r="AJ73" s="26"/>
      <c r="AK73" s="297"/>
    </row>
    <row r="74" spans="1:37" s="13" customFormat="1" ht="31.5" x14ac:dyDescent="0.25">
      <c r="A74" s="209">
        <v>52</v>
      </c>
      <c r="B74" s="201" t="s">
        <v>178</v>
      </c>
      <c r="C74" s="86"/>
      <c r="D74" s="335">
        <v>11.200000000000001</v>
      </c>
      <c r="E74" s="21">
        <f t="shared" si="12"/>
        <v>0</v>
      </c>
      <c r="F74" s="21"/>
      <c r="G74" s="21"/>
      <c r="H74" s="21"/>
      <c r="I74" s="21"/>
      <c r="J74" s="336">
        <f t="shared" si="13"/>
        <v>4.4800000000000004</v>
      </c>
      <c r="K74" s="335"/>
      <c r="L74" s="336">
        <f t="shared" si="14"/>
        <v>6.7200000000000006</v>
      </c>
      <c r="M74" s="21"/>
      <c r="N74" s="21"/>
      <c r="O74" s="21"/>
      <c r="P74" s="21"/>
      <c r="Q74" s="21"/>
      <c r="R74" s="21"/>
      <c r="S74" s="22"/>
      <c r="T74" s="22"/>
      <c r="U74" s="22"/>
      <c r="V74" s="22"/>
      <c r="W74" s="368"/>
      <c r="X74" s="113"/>
      <c r="Y74" s="108"/>
      <c r="Z74" s="111"/>
      <c r="AA74" s="113"/>
      <c r="AB74" s="113"/>
      <c r="AC74" s="113"/>
      <c r="AD74" s="26"/>
      <c r="AE74" s="297"/>
      <c r="AF74" s="26"/>
      <c r="AG74" s="26"/>
      <c r="AH74" s="26"/>
      <c r="AI74" s="26"/>
      <c r="AJ74" s="26"/>
      <c r="AK74" s="297"/>
    </row>
    <row r="75" spans="1:37" s="13" customFormat="1" ht="47.25" x14ac:dyDescent="0.25">
      <c r="A75" s="209">
        <v>53</v>
      </c>
      <c r="B75" s="201" t="s">
        <v>179</v>
      </c>
      <c r="C75" s="86"/>
      <c r="D75" s="335">
        <v>17.600000000000001</v>
      </c>
      <c r="E75" s="21">
        <f t="shared" si="12"/>
        <v>0</v>
      </c>
      <c r="F75" s="21"/>
      <c r="G75" s="21"/>
      <c r="H75" s="21"/>
      <c r="I75" s="21"/>
      <c r="J75" s="336">
        <f t="shared" si="13"/>
        <v>7.0400000000000009</v>
      </c>
      <c r="K75" s="335"/>
      <c r="L75" s="336">
        <f t="shared" si="14"/>
        <v>10.56</v>
      </c>
      <c r="M75" s="21"/>
      <c r="N75" s="21"/>
      <c r="O75" s="21"/>
      <c r="P75" s="21"/>
      <c r="Q75" s="21"/>
      <c r="R75" s="21"/>
      <c r="S75" s="22"/>
      <c r="T75" s="22"/>
      <c r="U75" s="22"/>
      <c r="V75" s="22"/>
      <c r="W75" s="368"/>
      <c r="X75" s="113"/>
      <c r="Y75" s="108"/>
      <c r="Z75" s="111"/>
      <c r="AA75" s="113"/>
      <c r="AB75" s="113"/>
      <c r="AC75" s="113"/>
      <c r="AD75" s="26"/>
      <c r="AE75" s="297"/>
      <c r="AF75" s="26"/>
      <c r="AG75" s="26"/>
      <c r="AH75" s="26"/>
      <c r="AI75" s="26"/>
      <c r="AJ75" s="26"/>
      <c r="AK75" s="297"/>
    </row>
    <row r="76" spans="1:37" s="13" customFormat="1" x14ac:dyDescent="0.25">
      <c r="A76" s="209">
        <v>54</v>
      </c>
      <c r="B76" s="350" t="s">
        <v>88</v>
      </c>
      <c r="C76" s="86"/>
      <c r="D76" s="335"/>
      <c r="E76" s="21">
        <f t="shared" si="12"/>
        <v>0</v>
      </c>
      <c r="F76" s="21"/>
      <c r="G76" s="21"/>
      <c r="H76" s="21"/>
      <c r="I76" s="21"/>
      <c r="J76" s="336">
        <f t="shared" si="13"/>
        <v>0</v>
      </c>
      <c r="K76" s="335"/>
      <c r="L76" s="336">
        <f t="shared" si="14"/>
        <v>0</v>
      </c>
      <c r="M76" s="21"/>
      <c r="N76" s="21"/>
      <c r="O76" s="21"/>
      <c r="P76" s="21"/>
      <c r="Q76" s="21"/>
      <c r="R76" s="21"/>
      <c r="S76" s="22"/>
      <c r="T76" s="22"/>
      <c r="U76" s="22"/>
      <c r="V76" s="22"/>
      <c r="W76" s="368"/>
      <c r="X76" s="113"/>
      <c r="Y76" s="108"/>
      <c r="Z76" s="111"/>
      <c r="AA76" s="113"/>
      <c r="AB76" s="113"/>
      <c r="AC76" s="113"/>
      <c r="AD76" s="26"/>
      <c r="AE76" s="297"/>
      <c r="AF76" s="26"/>
      <c r="AG76" s="26"/>
      <c r="AH76" s="26"/>
      <c r="AI76" s="26"/>
      <c r="AJ76" s="26"/>
      <c r="AK76" s="297"/>
    </row>
    <row r="77" spans="1:37" s="13" customFormat="1" ht="31.5" x14ac:dyDescent="0.25">
      <c r="A77" s="209">
        <v>55</v>
      </c>
      <c r="B77" s="345" t="s">
        <v>180</v>
      </c>
      <c r="C77" s="86"/>
      <c r="D77" s="335">
        <v>40.32</v>
      </c>
      <c r="E77" s="21">
        <f t="shared" si="12"/>
        <v>0</v>
      </c>
      <c r="F77" s="21"/>
      <c r="G77" s="21"/>
      <c r="H77" s="21"/>
      <c r="I77" s="21"/>
      <c r="J77" s="336">
        <f t="shared" si="13"/>
        <v>16.128</v>
      </c>
      <c r="K77" s="335"/>
      <c r="L77" s="336">
        <f t="shared" si="14"/>
        <v>24.192</v>
      </c>
      <c r="M77" s="21"/>
      <c r="N77" s="21"/>
      <c r="O77" s="21"/>
      <c r="P77" s="21"/>
      <c r="Q77" s="21"/>
      <c r="R77" s="21"/>
      <c r="S77" s="22"/>
      <c r="T77" s="22"/>
      <c r="U77" s="22"/>
      <c r="V77" s="22"/>
      <c r="W77" s="368"/>
      <c r="X77" s="113"/>
      <c r="Y77" s="108"/>
      <c r="Z77" s="111"/>
      <c r="AA77" s="113"/>
      <c r="AB77" s="113"/>
      <c r="AC77" s="113"/>
      <c r="AD77" s="26"/>
      <c r="AE77" s="297"/>
      <c r="AF77" s="26"/>
      <c r="AG77" s="26"/>
      <c r="AH77" s="26"/>
      <c r="AI77" s="26"/>
      <c r="AJ77" s="26"/>
      <c r="AK77" s="297"/>
    </row>
    <row r="78" spans="1:37" s="13" customFormat="1" x14ac:dyDescent="0.25">
      <c r="A78" s="209">
        <v>56</v>
      </c>
      <c r="B78" s="198" t="s">
        <v>89</v>
      </c>
      <c r="C78" s="86"/>
      <c r="D78" s="335"/>
      <c r="E78" s="21">
        <f t="shared" si="12"/>
        <v>0</v>
      </c>
      <c r="F78" s="21"/>
      <c r="G78" s="21"/>
      <c r="H78" s="21"/>
      <c r="I78" s="21"/>
      <c r="J78" s="336">
        <f t="shared" si="13"/>
        <v>0</v>
      </c>
      <c r="K78" s="335"/>
      <c r="L78" s="336">
        <f t="shared" si="14"/>
        <v>0</v>
      </c>
      <c r="M78" s="21"/>
      <c r="N78" s="21"/>
      <c r="O78" s="21"/>
      <c r="P78" s="21"/>
      <c r="Q78" s="21"/>
      <c r="R78" s="21"/>
      <c r="S78" s="22"/>
      <c r="T78" s="22"/>
      <c r="U78" s="22"/>
      <c r="V78" s="22"/>
      <c r="W78" s="368"/>
      <c r="X78" s="113"/>
      <c r="Y78" s="108"/>
      <c r="Z78" s="111"/>
      <c r="AA78" s="113"/>
      <c r="AB78" s="113"/>
      <c r="AC78" s="113"/>
      <c r="AD78" s="26"/>
      <c r="AE78" s="297"/>
      <c r="AF78" s="26"/>
      <c r="AG78" s="26"/>
      <c r="AH78" s="26"/>
      <c r="AI78" s="26"/>
      <c r="AJ78" s="26"/>
      <c r="AK78" s="297"/>
    </row>
    <row r="79" spans="1:37" s="13" customFormat="1" ht="47.25" x14ac:dyDescent="0.25">
      <c r="A79" s="209">
        <v>57</v>
      </c>
      <c r="B79" s="333" t="s">
        <v>181</v>
      </c>
      <c r="C79" s="86"/>
      <c r="D79" s="335">
        <v>6.58</v>
      </c>
      <c r="E79" s="21">
        <f t="shared" si="12"/>
        <v>0</v>
      </c>
      <c r="F79" s="21"/>
      <c r="G79" s="21"/>
      <c r="H79" s="21"/>
      <c r="I79" s="21"/>
      <c r="J79" s="336">
        <f t="shared" si="13"/>
        <v>2.6320000000000001</v>
      </c>
      <c r="K79" s="335"/>
      <c r="L79" s="336">
        <f t="shared" si="14"/>
        <v>3.948</v>
      </c>
      <c r="M79" s="21"/>
      <c r="N79" s="21"/>
      <c r="O79" s="21"/>
      <c r="P79" s="21"/>
      <c r="Q79" s="21"/>
      <c r="R79" s="21"/>
      <c r="S79" s="22"/>
      <c r="T79" s="22"/>
      <c r="U79" s="22"/>
      <c r="V79" s="22"/>
      <c r="W79" s="368"/>
      <c r="X79" s="113"/>
      <c r="Y79" s="108"/>
      <c r="Z79" s="111"/>
      <c r="AA79" s="113"/>
      <c r="AB79" s="113"/>
      <c r="AC79" s="113"/>
      <c r="AD79" s="26"/>
      <c r="AE79" s="297"/>
      <c r="AF79" s="26"/>
      <c r="AG79" s="26"/>
      <c r="AH79" s="26"/>
      <c r="AI79" s="26"/>
      <c r="AJ79" s="26"/>
      <c r="AK79" s="297"/>
    </row>
    <row r="80" spans="1:37" s="13" customFormat="1" ht="31.5" x14ac:dyDescent="0.25">
      <c r="A80" s="209">
        <v>58</v>
      </c>
      <c r="B80" s="201" t="s">
        <v>182</v>
      </c>
      <c r="C80" s="86"/>
      <c r="D80" s="335">
        <v>5.9399999999999995</v>
      </c>
      <c r="E80" s="21">
        <f t="shared" si="12"/>
        <v>0</v>
      </c>
      <c r="F80" s="21"/>
      <c r="G80" s="21"/>
      <c r="H80" s="21"/>
      <c r="I80" s="21"/>
      <c r="J80" s="336">
        <f t="shared" si="13"/>
        <v>2.3759999999999999</v>
      </c>
      <c r="K80" s="335"/>
      <c r="L80" s="336">
        <f t="shared" si="14"/>
        <v>3.5639999999999996</v>
      </c>
      <c r="M80" s="21"/>
      <c r="N80" s="21"/>
      <c r="O80" s="21"/>
      <c r="P80" s="21"/>
      <c r="Q80" s="21"/>
      <c r="R80" s="21"/>
      <c r="S80" s="22"/>
      <c r="T80" s="22"/>
      <c r="U80" s="22"/>
      <c r="V80" s="22"/>
      <c r="W80" s="368"/>
      <c r="X80" s="113"/>
      <c r="Y80" s="108"/>
      <c r="Z80" s="111"/>
      <c r="AA80" s="113"/>
      <c r="AB80" s="113"/>
      <c r="AC80" s="113"/>
      <c r="AD80" s="26"/>
      <c r="AE80" s="297"/>
      <c r="AF80" s="26"/>
      <c r="AG80" s="26"/>
      <c r="AH80" s="26"/>
      <c r="AI80" s="26"/>
      <c r="AJ80" s="26"/>
      <c r="AK80" s="297"/>
    </row>
    <row r="81" spans="1:37" s="13" customFormat="1" ht="31.5" x14ac:dyDescent="0.25">
      <c r="A81" s="209">
        <v>59</v>
      </c>
      <c r="B81" s="333" t="s">
        <v>183</v>
      </c>
      <c r="C81" s="86"/>
      <c r="D81" s="335">
        <v>9.6519999999999992</v>
      </c>
      <c r="E81" s="21">
        <f t="shared" si="12"/>
        <v>0</v>
      </c>
      <c r="F81" s="21"/>
      <c r="G81" s="21"/>
      <c r="H81" s="21"/>
      <c r="I81" s="21"/>
      <c r="J81" s="336">
        <f t="shared" si="13"/>
        <v>3.8607999999999998</v>
      </c>
      <c r="K81" s="335"/>
      <c r="L81" s="336">
        <f t="shared" si="14"/>
        <v>5.7911999999999999</v>
      </c>
      <c r="M81" s="21"/>
      <c r="N81" s="21"/>
      <c r="O81" s="21"/>
      <c r="P81" s="21"/>
      <c r="Q81" s="21"/>
      <c r="R81" s="21"/>
      <c r="S81" s="22"/>
      <c r="T81" s="22"/>
      <c r="U81" s="22"/>
      <c r="V81" s="22"/>
      <c r="W81" s="368"/>
      <c r="X81" s="113"/>
      <c r="Y81" s="108"/>
      <c r="Z81" s="111"/>
      <c r="AA81" s="113"/>
      <c r="AB81" s="113"/>
      <c r="AC81" s="113"/>
      <c r="AD81" s="26"/>
      <c r="AE81" s="297"/>
      <c r="AF81" s="26"/>
      <c r="AG81" s="26"/>
      <c r="AH81" s="26"/>
      <c r="AI81" s="26"/>
      <c r="AJ81" s="26"/>
      <c r="AK81" s="297"/>
    </row>
    <row r="82" spans="1:37" s="13" customFormat="1" x14ac:dyDescent="0.25">
      <c r="A82" s="209">
        <v>60</v>
      </c>
      <c r="B82" s="334" t="s">
        <v>184</v>
      </c>
      <c r="C82" s="86"/>
      <c r="D82" s="335"/>
      <c r="E82" s="21">
        <f t="shared" si="12"/>
        <v>0</v>
      </c>
      <c r="F82" s="21"/>
      <c r="G82" s="21"/>
      <c r="H82" s="21"/>
      <c r="I82" s="21"/>
      <c r="J82" s="336">
        <f t="shared" si="13"/>
        <v>0</v>
      </c>
      <c r="K82" s="335"/>
      <c r="L82" s="336">
        <f t="shared" si="14"/>
        <v>0</v>
      </c>
      <c r="M82" s="21"/>
      <c r="N82" s="21"/>
      <c r="O82" s="21"/>
      <c r="P82" s="21"/>
      <c r="Q82" s="21"/>
      <c r="R82" s="21"/>
      <c r="S82" s="22"/>
      <c r="T82" s="22"/>
      <c r="U82" s="22"/>
      <c r="V82" s="22"/>
      <c r="W82" s="368"/>
      <c r="X82" s="113"/>
      <c r="Y82" s="108"/>
      <c r="Z82" s="111"/>
      <c r="AA82" s="113"/>
      <c r="AB82" s="113"/>
      <c r="AC82" s="113"/>
      <c r="AD82" s="26"/>
      <c r="AE82" s="297"/>
      <c r="AF82" s="26"/>
      <c r="AG82" s="26"/>
      <c r="AH82" s="26"/>
      <c r="AI82" s="26"/>
      <c r="AJ82" s="26"/>
      <c r="AK82" s="297"/>
    </row>
    <row r="83" spans="1:37" s="13" customFormat="1" ht="31.5" x14ac:dyDescent="0.25">
      <c r="A83" s="209">
        <v>61</v>
      </c>
      <c r="B83" s="201" t="s">
        <v>185</v>
      </c>
      <c r="C83" s="86"/>
      <c r="D83" s="335">
        <v>70.8</v>
      </c>
      <c r="E83" s="21">
        <f t="shared" si="12"/>
        <v>0</v>
      </c>
      <c r="F83" s="21"/>
      <c r="G83" s="21"/>
      <c r="H83" s="21"/>
      <c r="I83" s="21"/>
      <c r="J83" s="336">
        <f t="shared" si="13"/>
        <v>28.32</v>
      </c>
      <c r="K83" s="335"/>
      <c r="L83" s="336">
        <f t="shared" si="14"/>
        <v>42.48</v>
      </c>
      <c r="M83" s="21"/>
      <c r="N83" s="21"/>
      <c r="O83" s="21"/>
      <c r="P83" s="21"/>
      <c r="Q83" s="21"/>
      <c r="R83" s="21"/>
      <c r="S83" s="22"/>
      <c r="T83" s="22"/>
      <c r="U83" s="22"/>
      <c r="V83" s="22"/>
      <c r="W83" s="368"/>
      <c r="X83" s="113"/>
      <c r="Y83" s="108"/>
      <c r="Z83" s="111"/>
      <c r="AA83" s="113"/>
      <c r="AB83" s="113"/>
      <c r="AC83" s="113"/>
      <c r="AD83" s="26"/>
      <c r="AE83" s="297"/>
      <c r="AF83" s="26"/>
      <c r="AG83" s="26"/>
      <c r="AH83" s="26"/>
      <c r="AI83" s="26"/>
      <c r="AJ83" s="26"/>
      <c r="AK83" s="297"/>
    </row>
    <row r="84" spans="1:37" s="13" customFormat="1" ht="63" x14ac:dyDescent="0.25">
      <c r="A84" s="209">
        <v>62</v>
      </c>
      <c r="B84" s="378" t="s">
        <v>186</v>
      </c>
      <c r="C84" s="86"/>
      <c r="D84" s="335">
        <v>454.11399999999998</v>
      </c>
      <c r="E84" s="21">
        <f t="shared" si="12"/>
        <v>0</v>
      </c>
      <c r="F84" s="21"/>
      <c r="G84" s="21"/>
      <c r="H84" s="21"/>
      <c r="I84" s="21"/>
      <c r="J84" s="336">
        <f t="shared" si="13"/>
        <v>181.6456</v>
      </c>
      <c r="K84" s="335"/>
      <c r="L84" s="336">
        <f t="shared" si="14"/>
        <v>272.46839999999997</v>
      </c>
      <c r="M84" s="21"/>
      <c r="N84" s="21"/>
      <c r="O84" s="21"/>
      <c r="P84" s="21"/>
      <c r="Q84" s="21"/>
      <c r="R84" s="21"/>
      <c r="S84" s="22"/>
      <c r="T84" s="22"/>
      <c r="U84" s="22"/>
      <c r="V84" s="22"/>
      <c r="W84" s="368"/>
      <c r="X84" s="113"/>
      <c r="Y84" s="108"/>
      <c r="Z84" s="111"/>
      <c r="AA84" s="113"/>
      <c r="AB84" s="113"/>
      <c r="AC84" s="113"/>
      <c r="AD84" s="26"/>
      <c r="AE84" s="297"/>
      <c r="AF84" s="26"/>
      <c r="AG84" s="26"/>
      <c r="AH84" s="26"/>
      <c r="AI84" s="26"/>
      <c r="AJ84" s="26"/>
      <c r="AK84" s="297"/>
    </row>
    <row r="85" spans="1:37" s="13" customFormat="1" ht="63" x14ac:dyDescent="0.25">
      <c r="A85" s="209">
        <v>63</v>
      </c>
      <c r="B85" s="333" t="s">
        <v>187</v>
      </c>
      <c r="C85" s="86"/>
      <c r="D85" s="335">
        <v>65.524000000000001</v>
      </c>
      <c r="E85" s="21">
        <f t="shared" si="12"/>
        <v>0</v>
      </c>
      <c r="F85" s="21"/>
      <c r="G85" s="21"/>
      <c r="H85" s="21"/>
      <c r="I85" s="21"/>
      <c r="J85" s="336">
        <f t="shared" si="13"/>
        <v>26.209600000000002</v>
      </c>
      <c r="K85" s="335"/>
      <c r="L85" s="336">
        <f t="shared" si="14"/>
        <v>39.314399999999999</v>
      </c>
      <c r="M85" s="21"/>
      <c r="N85" s="21"/>
      <c r="O85" s="21"/>
      <c r="P85" s="21"/>
      <c r="Q85" s="21"/>
      <c r="R85" s="21"/>
      <c r="S85" s="22"/>
      <c r="T85" s="22"/>
      <c r="U85" s="22"/>
      <c r="V85" s="22"/>
      <c r="W85" s="368"/>
      <c r="X85" s="113"/>
      <c r="Y85" s="108"/>
      <c r="Z85" s="111"/>
      <c r="AA85" s="113"/>
      <c r="AB85" s="113"/>
      <c r="AC85" s="113"/>
      <c r="AD85" s="26"/>
      <c r="AE85" s="297"/>
      <c r="AF85" s="26"/>
      <c r="AG85" s="26"/>
      <c r="AH85" s="26"/>
      <c r="AI85" s="26"/>
      <c r="AJ85" s="26"/>
      <c r="AK85" s="297"/>
    </row>
    <row r="86" spans="1:37" s="13" customFormat="1" ht="63" x14ac:dyDescent="0.25">
      <c r="A86" s="209">
        <v>64</v>
      </c>
      <c r="B86" s="333" t="s">
        <v>188</v>
      </c>
      <c r="C86" s="86"/>
      <c r="D86" s="335">
        <v>102.3</v>
      </c>
      <c r="E86" s="21">
        <f t="shared" si="12"/>
        <v>0</v>
      </c>
      <c r="F86" s="21"/>
      <c r="G86" s="21"/>
      <c r="H86" s="21"/>
      <c r="I86" s="21"/>
      <c r="J86" s="336">
        <f t="shared" si="13"/>
        <v>40.92</v>
      </c>
      <c r="K86" s="335"/>
      <c r="L86" s="336">
        <f t="shared" si="14"/>
        <v>61.379999999999995</v>
      </c>
      <c r="M86" s="21"/>
      <c r="N86" s="21"/>
      <c r="O86" s="21"/>
      <c r="P86" s="21"/>
      <c r="Q86" s="21"/>
      <c r="R86" s="21"/>
      <c r="S86" s="22"/>
      <c r="T86" s="22"/>
      <c r="U86" s="22"/>
      <c r="V86" s="22"/>
      <c r="W86" s="368"/>
      <c r="X86" s="113"/>
      <c r="Y86" s="108"/>
      <c r="Z86" s="111"/>
      <c r="AA86" s="113"/>
      <c r="AB86" s="113"/>
      <c r="AC86" s="113"/>
      <c r="AD86" s="26"/>
      <c r="AE86" s="297"/>
      <c r="AF86" s="26"/>
      <c r="AG86" s="26"/>
      <c r="AH86" s="26"/>
      <c r="AI86" s="26"/>
      <c r="AJ86" s="26"/>
      <c r="AK86" s="297"/>
    </row>
    <row r="87" spans="1:37" s="13" customFormat="1" x14ac:dyDescent="0.25">
      <c r="A87" s="209">
        <v>65</v>
      </c>
      <c r="B87" s="333" t="s">
        <v>189</v>
      </c>
      <c r="C87" s="86"/>
      <c r="D87" s="335">
        <v>8.9521975299999994</v>
      </c>
      <c r="E87" s="21">
        <f t="shared" si="12"/>
        <v>8.9521975099999995</v>
      </c>
      <c r="F87" s="335">
        <v>8.9521975299999994</v>
      </c>
      <c r="G87" s="21">
        <v>8.9521975099999995</v>
      </c>
      <c r="H87" s="21"/>
      <c r="I87" s="21"/>
      <c r="J87" s="336"/>
      <c r="K87" s="335"/>
      <c r="L87" s="336"/>
      <c r="M87" s="21"/>
      <c r="N87" s="21">
        <f>O87</f>
        <v>8.9521975099999995</v>
      </c>
      <c r="O87" s="21">
        <v>8.9521975099999995</v>
      </c>
      <c r="P87" s="21">
        <f>Q87</f>
        <v>7.7392680593220344</v>
      </c>
      <c r="Q87" s="21">
        <v>7.7392680593220344</v>
      </c>
      <c r="R87" s="21"/>
      <c r="S87" s="22"/>
      <c r="T87" s="22"/>
      <c r="U87" s="22"/>
      <c r="V87" s="22"/>
      <c r="W87" s="368"/>
      <c r="X87" s="113"/>
      <c r="Y87" s="108"/>
      <c r="Z87" s="111"/>
      <c r="AA87" s="113"/>
      <c r="AB87" s="113"/>
      <c r="AC87" s="113"/>
      <c r="AD87" s="26"/>
      <c r="AE87" s="297"/>
      <c r="AF87" s="26"/>
      <c r="AG87" s="26"/>
      <c r="AH87" s="26"/>
      <c r="AI87" s="26"/>
      <c r="AJ87" s="26"/>
      <c r="AK87" s="297"/>
    </row>
    <row r="88" spans="1:37" s="13" customFormat="1" x14ac:dyDescent="0.25">
      <c r="A88" s="209">
        <v>66</v>
      </c>
      <c r="B88" s="333" t="s">
        <v>190</v>
      </c>
      <c r="C88" s="86"/>
      <c r="D88" s="335">
        <v>3.5603742500000002</v>
      </c>
      <c r="E88" s="21">
        <f t="shared" si="12"/>
        <v>2.6838595099999996</v>
      </c>
      <c r="F88" s="335">
        <v>3.5603742500000002</v>
      </c>
      <c r="G88" s="21">
        <v>2.6838595099999996</v>
      </c>
      <c r="H88" s="21"/>
      <c r="I88" s="21"/>
      <c r="J88" s="336"/>
      <c r="K88" s="335"/>
      <c r="L88" s="336"/>
      <c r="M88" s="21"/>
      <c r="N88" s="21">
        <f t="shared" ref="N88:N92" si="15">O88</f>
        <v>2.6838595099999996</v>
      </c>
      <c r="O88" s="21">
        <v>2.6838595099999996</v>
      </c>
      <c r="P88" s="21">
        <f t="shared" ref="P88:P92" si="16">Q88</f>
        <v>18.755546745762707</v>
      </c>
      <c r="Q88" s="21">
        <v>18.755546745762707</v>
      </c>
      <c r="R88" s="21"/>
      <c r="S88" s="22"/>
      <c r="T88" s="22"/>
      <c r="U88" s="22"/>
      <c r="V88" s="22"/>
      <c r="W88" s="368"/>
      <c r="X88" s="113"/>
      <c r="Y88" s="108"/>
      <c r="Z88" s="111"/>
      <c r="AA88" s="113"/>
      <c r="AB88" s="113"/>
      <c r="AC88" s="113"/>
      <c r="AD88" s="26"/>
      <c r="AE88" s="297"/>
      <c r="AF88" s="26"/>
      <c r="AG88" s="26"/>
      <c r="AH88" s="26"/>
      <c r="AI88" s="26"/>
      <c r="AJ88" s="26"/>
      <c r="AK88" s="297"/>
    </row>
    <row r="89" spans="1:37" s="13" customFormat="1" x14ac:dyDescent="0.25">
      <c r="A89" s="209">
        <v>67</v>
      </c>
      <c r="B89" s="333" t="s">
        <v>191</v>
      </c>
      <c r="C89" s="86"/>
      <c r="D89" s="335">
        <v>35.947188250000004</v>
      </c>
      <c r="E89" s="21">
        <f t="shared" ref="E89:E135" si="17">G89+I89+K89+M89</f>
        <v>31.78269337</v>
      </c>
      <c r="F89" s="335">
        <v>35.947188250000004</v>
      </c>
      <c r="G89" s="21">
        <v>31.78269337</v>
      </c>
      <c r="H89" s="21"/>
      <c r="I89" s="21"/>
      <c r="J89" s="336"/>
      <c r="K89" s="335"/>
      <c r="L89" s="336"/>
      <c r="M89" s="21"/>
      <c r="N89" s="21">
        <f t="shared" si="15"/>
        <v>31.78269337</v>
      </c>
      <c r="O89" s="21">
        <v>31.78269337</v>
      </c>
      <c r="P89" s="21">
        <f t="shared" si="16"/>
        <v>27.482840372881363</v>
      </c>
      <c r="Q89" s="21">
        <v>27.482840372881363</v>
      </c>
      <c r="R89" s="21"/>
      <c r="S89" s="22"/>
      <c r="T89" s="22"/>
      <c r="U89" s="22"/>
      <c r="V89" s="22"/>
      <c r="W89" s="368"/>
      <c r="X89" s="113"/>
      <c r="Y89" s="108"/>
      <c r="Z89" s="111"/>
      <c r="AA89" s="113"/>
      <c r="AB89" s="113"/>
      <c r="AC89" s="113"/>
      <c r="AD89" s="26"/>
      <c r="AE89" s="297"/>
      <c r="AF89" s="26"/>
      <c r="AG89" s="26"/>
      <c r="AH89" s="26"/>
      <c r="AI89" s="26"/>
      <c r="AJ89" s="26"/>
      <c r="AK89" s="297"/>
    </row>
    <row r="90" spans="1:37" s="13" customFormat="1" x14ac:dyDescent="0.25">
      <c r="A90" s="209">
        <v>68</v>
      </c>
      <c r="B90" s="333" t="s">
        <v>192</v>
      </c>
      <c r="C90" s="86"/>
      <c r="D90" s="335">
        <v>1.53760184</v>
      </c>
      <c r="E90" s="21">
        <f t="shared" si="17"/>
        <v>7.02108285</v>
      </c>
      <c r="F90" s="335">
        <v>1.53760184</v>
      </c>
      <c r="G90" s="21">
        <v>7.02108285</v>
      </c>
      <c r="H90" s="21"/>
      <c r="I90" s="21"/>
      <c r="J90" s="336"/>
      <c r="K90" s="335"/>
      <c r="L90" s="336"/>
      <c r="M90" s="21"/>
      <c r="N90" s="21">
        <f t="shared" si="15"/>
        <v>7.02108285</v>
      </c>
      <c r="O90" s="21">
        <v>7.02108285</v>
      </c>
      <c r="P90" s="21">
        <f t="shared" si="16"/>
        <v>24.001736542372882</v>
      </c>
      <c r="Q90" s="21">
        <v>24.001736542372882</v>
      </c>
      <c r="R90" s="21"/>
      <c r="S90" s="22"/>
      <c r="T90" s="22"/>
      <c r="U90" s="22"/>
      <c r="V90" s="22"/>
      <c r="W90" s="368"/>
      <c r="X90" s="113"/>
      <c r="Y90" s="108"/>
      <c r="Z90" s="111"/>
      <c r="AA90" s="113"/>
      <c r="AB90" s="113"/>
      <c r="AC90" s="113"/>
      <c r="AD90" s="26"/>
      <c r="AE90" s="297"/>
      <c r="AF90" s="26"/>
      <c r="AG90" s="26"/>
      <c r="AH90" s="26"/>
      <c r="AI90" s="26"/>
      <c r="AJ90" s="26"/>
      <c r="AK90" s="297"/>
    </row>
    <row r="91" spans="1:37" s="13" customFormat="1" x14ac:dyDescent="0.25">
      <c r="A91" s="209">
        <v>69</v>
      </c>
      <c r="B91" s="333" t="s">
        <v>193</v>
      </c>
      <c r="C91" s="86"/>
      <c r="D91" s="335">
        <v>13.427160260000001</v>
      </c>
      <c r="E91" s="21">
        <f t="shared" si="17"/>
        <v>13.427160239999999</v>
      </c>
      <c r="F91" s="335">
        <v>13.427160260000001</v>
      </c>
      <c r="G91" s="21">
        <v>13.427160239999999</v>
      </c>
      <c r="H91" s="21"/>
      <c r="I91" s="21"/>
      <c r="J91" s="336"/>
      <c r="K91" s="335"/>
      <c r="L91" s="336"/>
      <c r="M91" s="21"/>
      <c r="N91" s="21">
        <f t="shared" si="15"/>
        <v>13.427160239999999</v>
      </c>
      <c r="O91" s="21">
        <v>13.427160239999999</v>
      </c>
      <c r="P91" s="21">
        <f t="shared" si="16"/>
        <v>11.749649355932203</v>
      </c>
      <c r="Q91" s="21">
        <v>11.749649355932203</v>
      </c>
      <c r="R91" s="21"/>
      <c r="S91" s="22"/>
      <c r="T91" s="22"/>
      <c r="U91" s="22"/>
      <c r="V91" s="22"/>
      <c r="W91" s="368"/>
      <c r="X91" s="113"/>
      <c r="Y91" s="108"/>
      <c r="Z91" s="113"/>
      <c r="AA91" s="113"/>
      <c r="AB91" s="113"/>
      <c r="AC91" s="113"/>
      <c r="AD91" s="26"/>
      <c r="AE91" s="297"/>
      <c r="AF91" s="26"/>
      <c r="AG91" s="26"/>
      <c r="AH91" s="26"/>
      <c r="AI91" s="26"/>
      <c r="AJ91" s="26"/>
      <c r="AK91" s="297"/>
    </row>
    <row r="92" spans="1:37" s="13" customFormat="1" ht="31.5" x14ac:dyDescent="0.25">
      <c r="A92" s="209">
        <v>70</v>
      </c>
      <c r="B92" s="379" t="s">
        <v>194</v>
      </c>
      <c r="C92" s="5"/>
      <c r="D92" s="335">
        <v>6.5628127999999997</v>
      </c>
      <c r="E92" s="21">
        <f t="shared" si="17"/>
        <v>6.1724837100000007</v>
      </c>
      <c r="F92" s="335">
        <v>6.5628127999999997</v>
      </c>
      <c r="G92" s="21">
        <v>6.1724837100000007</v>
      </c>
      <c r="H92" s="21"/>
      <c r="I92" s="21"/>
      <c r="J92" s="336"/>
      <c r="K92" s="335"/>
      <c r="L92" s="336"/>
      <c r="M92" s="21"/>
      <c r="N92" s="21">
        <f t="shared" si="15"/>
        <v>6.1724837100000007</v>
      </c>
      <c r="O92" s="21">
        <v>6.1724837100000007</v>
      </c>
      <c r="P92" s="21">
        <f t="shared" si="16"/>
        <v>5.4496305508474592</v>
      </c>
      <c r="Q92" s="21">
        <v>5.4496305508474592</v>
      </c>
      <c r="R92" s="22"/>
      <c r="S92" s="22"/>
      <c r="T92" s="22"/>
      <c r="U92" s="22"/>
      <c r="V92" s="22"/>
      <c r="W92" s="368"/>
      <c r="X92" s="26"/>
      <c r="Y92" s="26"/>
      <c r="Z92" s="111"/>
      <c r="AA92" s="113"/>
      <c r="AB92" s="113"/>
      <c r="AC92" s="113"/>
      <c r="AD92" s="26"/>
      <c r="AE92" s="26"/>
      <c r="AF92" s="26"/>
      <c r="AG92" s="26"/>
      <c r="AH92" s="26"/>
      <c r="AI92" s="26"/>
      <c r="AJ92" s="26"/>
      <c r="AK92" s="26"/>
    </row>
    <row r="93" spans="1:37" s="13" customFormat="1" x14ac:dyDescent="0.25">
      <c r="A93" s="209">
        <v>71</v>
      </c>
      <c r="B93" s="380" t="s">
        <v>195</v>
      </c>
      <c r="C93" s="5"/>
      <c r="D93" s="335">
        <v>3.05648469</v>
      </c>
      <c r="E93" s="21">
        <f t="shared" si="17"/>
        <v>0</v>
      </c>
      <c r="F93" s="22"/>
      <c r="G93" s="21"/>
      <c r="H93" s="21"/>
      <c r="I93" s="21"/>
      <c r="J93" s="336">
        <f>D93*0.4</f>
        <v>1.2225938760000001</v>
      </c>
      <c r="K93" s="335"/>
      <c r="L93" s="336">
        <f>D93-J93</f>
        <v>1.8338908139999999</v>
      </c>
      <c r="M93" s="21"/>
      <c r="N93" s="21"/>
      <c r="O93" s="21"/>
      <c r="P93" s="21"/>
      <c r="Q93" s="21"/>
      <c r="R93" s="22"/>
      <c r="S93" s="22"/>
      <c r="T93" s="22"/>
      <c r="U93" s="22"/>
      <c r="V93" s="22"/>
      <c r="W93" s="368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</row>
    <row r="94" spans="1:37" s="13" customFormat="1" ht="47.25" x14ac:dyDescent="0.25">
      <c r="A94" s="209">
        <v>72</v>
      </c>
      <c r="B94" s="380" t="s">
        <v>196</v>
      </c>
      <c r="C94" s="5"/>
      <c r="D94" s="335">
        <v>0.6</v>
      </c>
      <c r="E94" s="21">
        <f t="shared" si="17"/>
        <v>0</v>
      </c>
      <c r="F94" s="22"/>
      <c r="G94" s="21"/>
      <c r="H94" s="21"/>
      <c r="I94" s="21"/>
      <c r="J94" s="336">
        <f t="shared" ref="J94:J134" si="18">D94*0.4</f>
        <v>0.24</v>
      </c>
      <c r="K94" s="335"/>
      <c r="L94" s="336">
        <f t="shared" ref="L94:L134" si="19">D94-J94</f>
        <v>0.36</v>
      </c>
      <c r="M94" s="21"/>
      <c r="N94" s="21"/>
      <c r="O94" s="21"/>
      <c r="P94" s="21"/>
      <c r="Q94" s="21"/>
      <c r="R94" s="22"/>
      <c r="S94" s="22"/>
      <c r="T94" s="22"/>
      <c r="U94" s="22"/>
      <c r="V94" s="22"/>
      <c r="W94" s="368"/>
      <c r="X94" s="291"/>
      <c r="Y94" s="113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</row>
    <row r="95" spans="1:37" s="13" customFormat="1" ht="31.5" x14ac:dyDescent="0.25">
      <c r="A95" s="209">
        <v>73</v>
      </c>
      <c r="B95" s="380" t="s">
        <v>197</v>
      </c>
      <c r="C95" s="5"/>
      <c r="D95" s="335">
        <v>1.7</v>
      </c>
      <c r="E95" s="21">
        <f t="shared" si="17"/>
        <v>0</v>
      </c>
      <c r="F95" s="22"/>
      <c r="G95" s="14"/>
      <c r="H95" s="22"/>
      <c r="I95" s="22"/>
      <c r="J95" s="336">
        <f t="shared" si="18"/>
        <v>0.68</v>
      </c>
      <c r="K95" s="336"/>
      <c r="L95" s="336">
        <f t="shared" si="19"/>
        <v>1.02</v>
      </c>
      <c r="M95" s="22"/>
      <c r="N95" s="14"/>
      <c r="O95" s="14"/>
      <c r="P95" s="14"/>
      <c r="Q95" s="14"/>
      <c r="R95" s="22"/>
      <c r="S95" s="22"/>
      <c r="T95" s="22"/>
      <c r="U95" s="22"/>
      <c r="V95" s="22"/>
      <c r="W95" s="368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</row>
    <row r="96" spans="1:37" s="13" customFormat="1" ht="47.25" x14ac:dyDescent="0.25">
      <c r="A96" s="209">
        <v>74</v>
      </c>
      <c r="B96" s="380" t="s">
        <v>198</v>
      </c>
      <c r="C96" s="5"/>
      <c r="D96" s="335">
        <v>2.2000000000000002</v>
      </c>
      <c r="E96" s="21">
        <f t="shared" si="17"/>
        <v>0</v>
      </c>
      <c r="F96" s="22"/>
      <c r="G96" s="14"/>
      <c r="H96" s="22"/>
      <c r="I96" s="22"/>
      <c r="J96" s="336">
        <f t="shared" si="18"/>
        <v>0.88000000000000012</v>
      </c>
      <c r="K96" s="336"/>
      <c r="L96" s="336">
        <f t="shared" si="19"/>
        <v>1.32</v>
      </c>
      <c r="M96" s="22"/>
      <c r="N96" s="14"/>
      <c r="O96" s="14"/>
      <c r="P96" s="14"/>
      <c r="Q96" s="14"/>
      <c r="R96" s="22"/>
      <c r="S96" s="22"/>
      <c r="T96" s="22"/>
      <c r="U96" s="22"/>
      <c r="V96" s="22"/>
      <c r="W96" s="368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</row>
    <row r="97" spans="1:29" s="13" customFormat="1" ht="31.5" x14ac:dyDescent="0.25">
      <c r="A97" s="209">
        <v>75</v>
      </c>
      <c r="B97" s="380" t="s">
        <v>199</v>
      </c>
      <c r="C97" s="5"/>
      <c r="D97" s="335">
        <v>82.6</v>
      </c>
      <c r="E97" s="21">
        <f t="shared" si="17"/>
        <v>0</v>
      </c>
      <c r="F97" s="22"/>
      <c r="G97" s="14"/>
      <c r="H97" s="22"/>
      <c r="I97" s="22"/>
      <c r="J97" s="336">
        <f t="shared" si="18"/>
        <v>33.04</v>
      </c>
      <c r="K97" s="336"/>
      <c r="L97" s="336">
        <f t="shared" si="19"/>
        <v>49.559999999999995</v>
      </c>
      <c r="M97" s="22"/>
      <c r="N97" s="14"/>
      <c r="O97" s="14"/>
      <c r="P97" s="14"/>
      <c r="Q97" s="14"/>
      <c r="R97" s="22"/>
      <c r="S97" s="22"/>
      <c r="T97" s="22"/>
      <c r="U97" s="22"/>
      <c r="V97" s="22"/>
      <c r="W97" s="368"/>
      <c r="X97" s="111"/>
      <c r="Y97" s="26"/>
      <c r="Z97" s="26"/>
      <c r="AA97" s="26"/>
      <c r="AB97" s="26"/>
      <c r="AC97" s="26"/>
    </row>
    <row r="98" spans="1:29" s="13" customFormat="1" ht="31.5" x14ac:dyDescent="0.25">
      <c r="A98" s="209">
        <v>76</v>
      </c>
      <c r="B98" s="380" t="s">
        <v>200</v>
      </c>
      <c r="C98" s="18"/>
      <c r="D98" s="335">
        <v>11.8</v>
      </c>
      <c r="E98" s="21">
        <f t="shared" si="17"/>
        <v>0</v>
      </c>
      <c r="F98" s="18"/>
      <c r="G98" s="14"/>
      <c r="H98" s="18"/>
      <c r="I98" s="22"/>
      <c r="J98" s="336">
        <f t="shared" si="18"/>
        <v>4.7200000000000006</v>
      </c>
      <c r="K98" s="335"/>
      <c r="L98" s="336">
        <f t="shared" si="19"/>
        <v>7.08</v>
      </c>
      <c r="M98" s="18"/>
      <c r="N98" s="18"/>
      <c r="O98" s="18"/>
      <c r="P98" s="18"/>
      <c r="Q98" s="18"/>
      <c r="R98" s="18"/>
      <c r="S98" s="22"/>
      <c r="T98" s="22"/>
      <c r="U98" s="22"/>
      <c r="V98" s="22"/>
      <c r="W98" s="368"/>
      <c r="X98" s="26"/>
      <c r="Y98" s="26"/>
      <c r="Z98" s="26"/>
      <c r="AA98" s="26"/>
      <c r="AB98" s="26"/>
      <c r="AC98" s="26"/>
    </row>
    <row r="99" spans="1:29" s="13" customFormat="1" x14ac:dyDescent="0.25">
      <c r="A99" s="209">
        <v>77</v>
      </c>
      <c r="B99" s="380" t="s">
        <v>201</v>
      </c>
      <c r="C99" s="5"/>
      <c r="D99" s="335">
        <v>123.9</v>
      </c>
      <c r="E99" s="21">
        <f t="shared" si="17"/>
        <v>0</v>
      </c>
      <c r="F99" s="22"/>
      <c r="G99" s="14"/>
      <c r="H99" s="100"/>
      <c r="I99" s="22"/>
      <c r="J99" s="336">
        <f t="shared" si="18"/>
        <v>49.56</v>
      </c>
      <c r="K99" s="336"/>
      <c r="L99" s="336">
        <f t="shared" si="19"/>
        <v>74.34</v>
      </c>
      <c r="M99" s="22"/>
      <c r="N99" s="14"/>
      <c r="O99" s="14"/>
      <c r="P99" s="14"/>
      <c r="Q99" s="14"/>
      <c r="R99" s="22"/>
      <c r="S99" s="22"/>
      <c r="T99" s="22"/>
      <c r="U99" s="22"/>
      <c r="V99" s="22"/>
      <c r="W99" s="368"/>
      <c r="X99" s="26"/>
      <c r="Y99" s="26"/>
      <c r="Z99" s="26"/>
      <c r="AA99" s="26"/>
      <c r="AB99" s="26"/>
      <c r="AC99" s="26"/>
    </row>
    <row r="100" spans="1:29" s="13" customFormat="1" x14ac:dyDescent="0.25">
      <c r="A100" s="209">
        <v>78</v>
      </c>
      <c r="B100" s="200" t="s">
        <v>91</v>
      </c>
      <c r="C100" s="86"/>
      <c r="D100" s="335"/>
      <c r="E100" s="21">
        <f t="shared" si="17"/>
        <v>0</v>
      </c>
      <c r="F100" s="21"/>
      <c r="G100" s="14"/>
      <c r="H100" s="21"/>
      <c r="I100" s="22"/>
      <c r="J100" s="336">
        <f t="shared" si="18"/>
        <v>0</v>
      </c>
      <c r="K100" s="336"/>
      <c r="L100" s="336">
        <f t="shared" si="19"/>
        <v>0</v>
      </c>
      <c r="M100" s="21"/>
      <c r="N100" s="14"/>
      <c r="O100" s="14"/>
      <c r="P100" s="14"/>
      <c r="Q100" s="14"/>
      <c r="R100" s="21"/>
      <c r="S100" s="22"/>
      <c r="T100" s="22"/>
      <c r="U100" s="22"/>
      <c r="V100" s="22"/>
      <c r="W100" s="369"/>
      <c r="X100" s="109"/>
      <c r="Y100" s="109"/>
      <c r="Z100" s="109"/>
      <c r="AA100" s="109"/>
      <c r="AB100" s="109"/>
      <c r="AC100" s="109"/>
    </row>
    <row r="101" spans="1:29" s="13" customFormat="1" x14ac:dyDescent="0.25">
      <c r="A101" s="209">
        <v>79</v>
      </c>
      <c r="B101" s="201" t="s">
        <v>202</v>
      </c>
      <c r="C101" s="86"/>
      <c r="D101" s="335">
        <v>16.32</v>
      </c>
      <c r="E101" s="21">
        <f t="shared" si="17"/>
        <v>0</v>
      </c>
      <c r="F101" s="14"/>
      <c r="G101" s="14"/>
      <c r="H101" s="21"/>
      <c r="I101" s="22"/>
      <c r="J101" s="336">
        <f t="shared" si="18"/>
        <v>6.5280000000000005</v>
      </c>
      <c r="K101" s="336"/>
      <c r="L101" s="336">
        <f t="shared" si="19"/>
        <v>9.7919999999999998</v>
      </c>
      <c r="M101" s="21"/>
      <c r="N101" s="14"/>
      <c r="O101" s="14"/>
      <c r="P101" s="14"/>
      <c r="Q101" s="14"/>
      <c r="R101" s="21"/>
      <c r="S101" s="22"/>
      <c r="T101" s="22"/>
      <c r="U101" s="22"/>
      <c r="V101" s="22"/>
      <c r="W101" s="368"/>
      <c r="X101" s="26"/>
      <c r="Y101" s="26"/>
      <c r="Z101" s="26"/>
      <c r="AA101" s="26"/>
      <c r="AB101" s="26"/>
      <c r="AC101" s="26"/>
    </row>
    <row r="102" spans="1:29" s="13" customFormat="1" ht="31.5" x14ac:dyDescent="0.25">
      <c r="A102" s="209">
        <v>80</v>
      </c>
      <c r="B102" s="201" t="s">
        <v>203</v>
      </c>
      <c r="C102" s="86"/>
      <c r="D102" s="335">
        <v>29.792000000000002</v>
      </c>
      <c r="E102" s="21">
        <f t="shared" si="17"/>
        <v>0</v>
      </c>
      <c r="F102" s="14"/>
      <c r="G102" s="14"/>
      <c r="H102" s="21"/>
      <c r="I102" s="22"/>
      <c r="J102" s="336">
        <f t="shared" si="18"/>
        <v>11.916800000000002</v>
      </c>
      <c r="K102" s="336"/>
      <c r="L102" s="336">
        <f t="shared" si="19"/>
        <v>17.8752</v>
      </c>
      <c r="M102" s="21"/>
      <c r="N102" s="14"/>
      <c r="O102" s="14"/>
      <c r="P102" s="14"/>
      <c r="Q102" s="14"/>
      <c r="R102" s="21"/>
      <c r="S102" s="22"/>
      <c r="T102" s="22"/>
      <c r="U102" s="22"/>
      <c r="V102" s="22"/>
      <c r="W102" s="368"/>
      <c r="X102" s="26"/>
      <c r="Y102" s="26"/>
      <c r="Z102" s="26"/>
      <c r="AA102" s="26"/>
      <c r="AB102" s="26"/>
      <c r="AC102" s="26"/>
    </row>
    <row r="103" spans="1:29" s="13" customFormat="1" ht="31.5" x14ac:dyDescent="0.25">
      <c r="A103" s="209">
        <v>81</v>
      </c>
      <c r="B103" s="201" t="s">
        <v>204</v>
      </c>
      <c r="C103" s="86"/>
      <c r="D103" s="335">
        <v>9.9200000000000017</v>
      </c>
      <c r="E103" s="21">
        <f t="shared" si="17"/>
        <v>0</v>
      </c>
      <c r="F103" s="21"/>
      <c r="G103" s="14"/>
      <c r="H103" s="21"/>
      <c r="I103" s="22"/>
      <c r="J103" s="336">
        <f t="shared" si="18"/>
        <v>3.9680000000000009</v>
      </c>
      <c r="K103" s="336"/>
      <c r="L103" s="336">
        <f t="shared" si="19"/>
        <v>5.9520000000000008</v>
      </c>
      <c r="M103" s="21"/>
      <c r="N103" s="14"/>
      <c r="O103" s="14"/>
      <c r="P103" s="14"/>
      <c r="Q103" s="14"/>
      <c r="R103" s="21"/>
      <c r="S103" s="22"/>
      <c r="T103" s="22"/>
      <c r="U103" s="22"/>
      <c r="V103" s="22"/>
      <c r="W103" s="368"/>
      <c r="X103" s="26"/>
      <c r="Y103" s="26"/>
      <c r="Z103" s="26"/>
      <c r="AA103" s="26"/>
      <c r="AB103" s="26"/>
      <c r="AC103" s="26"/>
    </row>
    <row r="104" spans="1:29" s="13" customFormat="1" ht="31.5" x14ac:dyDescent="0.25">
      <c r="A104" s="209">
        <v>82</v>
      </c>
      <c r="B104" s="201" t="s">
        <v>205</v>
      </c>
      <c r="C104" s="86"/>
      <c r="D104" s="335">
        <v>12.224</v>
      </c>
      <c r="E104" s="21">
        <f t="shared" si="17"/>
        <v>0</v>
      </c>
      <c r="F104" s="21"/>
      <c r="G104" s="14"/>
      <c r="H104" s="21"/>
      <c r="I104" s="22"/>
      <c r="J104" s="336">
        <f t="shared" si="18"/>
        <v>4.8896000000000006</v>
      </c>
      <c r="K104" s="336"/>
      <c r="L104" s="336">
        <f t="shared" si="19"/>
        <v>7.3343999999999996</v>
      </c>
      <c r="M104" s="21"/>
      <c r="N104" s="14"/>
      <c r="O104" s="14"/>
      <c r="P104" s="14"/>
      <c r="Q104" s="14"/>
      <c r="R104" s="21"/>
      <c r="S104" s="22"/>
      <c r="T104" s="22"/>
      <c r="U104" s="22"/>
      <c r="V104" s="22"/>
      <c r="W104" s="368"/>
      <c r="X104" s="26"/>
      <c r="Y104" s="26"/>
      <c r="Z104" s="26"/>
      <c r="AA104" s="26"/>
      <c r="AB104" s="26"/>
      <c r="AC104" s="26"/>
    </row>
    <row r="105" spans="1:29" s="13" customFormat="1" ht="31.5" x14ac:dyDescent="0.25">
      <c r="A105" s="209">
        <v>83</v>
      </c>
      <c r="B105" s="201" t="s">
        <v>206</v>
      </c>
      <c r="C105" s="86"/>
      <c r="D105" s="335">
        <v>16.16</v>
      </c>
      <c r="E105" s="21">
        <f t="shared" si="17"/>
        <v>0</v>
      </c>
      <c r="F105" s="18"/>
      <c r="G105" s="18"/>
      <c r="H105" s="18"/>
      <c r="I105" s="18"/>
      <c r="J105" s="336">
        <f t="shared" si="18"/>
        <v>6.4640000000000004</v>
      </c>
      <c r="K105" s="335"/>
      <c r="L105" s="336">
        <f t="shared" si="19"/>
        <v>9.6959999999999997</v>
      </c>
      <c r="M105" s="18"/>
      <c r="N105" s="18"/>
      <c r="O105" s="18"/>
      <c r="P105" s="18"/>
      <c r="Q105" s="18"/>
      <c r="R105" s="18"/>
      <c r="S105" s="22"/>
      <c r="T105" s="22"/>
      <c r="U105" s="22"/>
      <c r="V105" s="22"/>
      <c r="W105" s="368"/>
      <c r="X105" s="26"/>
      <c r="Y105" s="26"/>
      <c r="Z105" s="26"/>
      <c r="AA105" s="26"/>
      <c r="AB105" s="26"/>
      <c r="AC105" s="26"/>
    </row>
    <row r="106" spans="1:29" s="13" customFormat="1" ht="31.5" x14ac:dyDescent="0.25">
      <c r="A106" s="209">
        <v>84</v>
      </c>
      <c r="B106" s="201" t="s">
        <v>207</v>
      </c>
      <c r="C106" s="86"/>
      <c r="D106" s="335">
        <v>9.76</v>
      </c>
      <c r="E106" s="21">
        <f t="shared" si="17"/>
        <v>0</v>
      </c>
      <c r="F106" s="21"/>
      <c r="G106" s="14"/>
      <c r="H106" s="21"/>
      <c r="I106" s="22"/>
      <c r="J106" s="336">
        <f t="shared" si="18"/>
        <v>3.9039999999999999</v>
      </c>
      <c r="K106" s="336"/>
      <c r="L106" s="336">
        <f t="shared" si="19"/>
        <v>5.8559999999999999</v>
      </c>
      <c r="M106" s="21"/>
      <c r="N106" s="14"/>
      <c r="O106" s="14"/>
      <c r="P106" s="14"/>
      <c r="Q106" s="14"/>
      <c r="R106" s="21"/>
      <c r="S106" s="22"/>
      <c r="T106" s="22"/>
      <c r="U106" s="22"/>
      <c r="V106" s="22"/>
      <c r="W106" s="368"/>
      <c r="X106" s="26"/>
      <c r="Y106" s="26"/>
      <c r="Z106" s="26"/>
      <c r="AA106" s="26"/>
      <c r="AB106" s="26"/>
      <c r="AC106" s="26"/>
    </row>
    <row r="107" spans="1:29" s="13" customFormat="1" ht="31.5" x14ac:dyDescent="0.25">
      <c r="A107" s="209">
        <v>85</v>
      </c>
      <c r="B107" s="201" t="s">
        <v>208</v>
      </c>
      <c r="C107" s="86"/>
      <c r="D107" s="335">
        <v>18.48</v>
      </c>
      <c r="E107" s="21">
        <f t="shared" si="17"/>
        <v>0</v>
      </c>
      <c r="F107" s="21"/>
      <c r="G107" s="14"/>
      <c r="H107" s="21"/>
      <c r="I107" s="22"/>
      <c r="J107" s="336">
        <f t="shared" si="18"/>
        <v>7.3920000000000003</v>
      </c>
      <c r="K107" s="336"/>
      <c r="L107" s="336">
        <f t="shared" si="19"/>
        <v>11.088000000000001</v>
      </c>
      <c r="M107" s="21"/>
      <c r="N107" s="14"/>
      <c r="O107" s="14"/>
      <c r="P107" s="14"/>
      <c r="Q107" s="14"/>
      <c r="R107" s="21"/>
      <c r="S107" s="22"/>
      <c r="T107" s="22"/>
      <c r="U107" s="22"/>
      <c r="V107" s="22"/>
      <c r="W107" s="368"/>
      <c r="X107" s="26"/>
      <c r="Y107" s="26"/>
      <c r="Z107" s="26"/>
      <c r="AA107" s="26"/>
      <c r="AB107" s="26"/>
      <c r="AC107" s="26"/>
    </row>
    <row r="108" spans="1:29" s="13" customFormat="1" x14ac:dyDescent="0.25">
      <c r="A108" s="209">
        <v>86</v>
      </c>
      <c r="B108" s="200" t="s">
        <v>92</v>
      </c>
      <c r="C108" s="86"/>
      <c r="D108" s="335"/>
      <c r="E108" s="21">
        <f t="shared" si="17"/>
        <v>0</v>
      </c>
      <c r="F108" s="21"/>
      <c r="G108" s="14"/>
      <c r="H108" s="21"/>
      <c r="I108" s="22"/>
      <c r="J108" s="336">
        <f t="shared" si="18"/>
        <v>0</v>
      </c>
      <c r="K108" s="336"/>
      <c r="L108" s="336">
        <f t="shared" si="19"/>
        <v>0</v>
      </c>
      <c r="M108" s="21"/>
      <c r="N108" s="14"/>
      <c r="O108" s="14"/>
      <c r="P108" s="14"/>
      <c r="Q108" s="14"/>
      <c r="R108" s="21"/>
      <c r="S108" s="22"/>
      <c r="T108" s="22"/>
      <c r="U108" s="22"/>
      <c r="V108" s="22"/>
      <c r="W108" s="368"/>
      <c r="X108" s="26"/>
      <c r="Y108" s="26"/>
      <c r="Z108" s="26"/>
      <c r="AA108" s="26"/>
      <c r="AB108" s="26"/>
      <c r="AC108" s="26"/>
    </row>
    <row r="109" spans="1:29" s="13" customFormat="1" ht="63" x14ac:dyDescent="0.25">
      <c r="A109" s="209">
        <v>87</v>
      </c>
      <c r="B109" s="333" t="s">
        <v>209</v>
      </c>
      <c r="C109" s="86"/>
      <c r="D109" s="335">
        <v>19.220000000000002</v>
      </c>
      <c r="E109" s="21">
        <f t="shared" si="17"/>
        <v>0</v>
      </c>
      <c r="F109" s="15"/>
      <c r="G109" s="15"/>
      <c r="H109" s="15"/>
      <c r="I109" s="15"/>
      <c r="J109" s="336">
        <f t="shared" si="18"/>
        <v>7.6880000000000015</v>
      </c>
      <c r="K109" s="336"/>
      <c r="L109" s="336">
        <f t="shared" si="19"/>
        <v>11.532</v>
      </c>
      <c r="M109" s="15"/>
      <c r="N109" s="15"/>
      <c r="O109" s="15"/>
      <c r="P109" s="15"/>
      <c r="Q109" s="15"/>
      <c r="R109" s="15"/>
      <c r="S109" s="22"/>
      <c r="T109" s="22"/>
      <c r="U109" s="22"/>
      <c r="V109" s="22"/>
      <c r="W109" s="368"/>
      <c r="X109" s="26"/>
      <c r="Y109" s="26"/>
      <c r="Z109" s="26"/>
      <c r="AA109" s="26"/>
      <c r="AB109" s="26"/>
      <c r="AC109" s="26"/>
    </row>
    <row r="110" spans="1:29" s="13" customFormat="1" ht="63" x14ac:dyDescent="0.25">
      <c r="A110" s="209">
        <v>88</v>
      </c>
      <c r="B110" s="333" t="s">
        <v>210</v>
      </c>
      <c r="C110" s="86"/>
      <c r="D110" s="335">
        <v>10.920000000000002</v>
      </c>
      <c r="E110" s="21">
        <f t="shared" si="17"/>
        <v>0</v>
      </c>
      <c r="F110" s="21"/>
      <c r="G110" s="14"/>
      <c r="H110" s="21"/>
      <c r="I110" s="22"/>
      <c r="J110" s="336">
        <f t="shared" si="18"/>
        <v>4.3680000000000012</v>
      </c>
      <c r="K110" s="336"/>
      <c r="L110" s="336">
        <f t="shared" si="19"/>
        <v>6.5520000000000005</v>
      </c>
      <c r="M110" s="21"/>
      <c r="N110" s="14"/>
      <c r="O110" s="14"/>
      <c r="P110" s="14"/>
      <c r="Q110" s="14"/>
      <c r="R110" s="21"/>
      <c r="S110" s="22"/>
      <c r="T110" s="22"/>
      <c r="U110" s="22"/>
      <c r="V110" s="22"/>
      <c r="W110" s="368"/>
      <c r="X110" s="26"/>
      <c r="Y110" s="26"/>
      <c r="Z110" s="26"/>
      <c r="AA110" s="26"/>
      <c r="AB110" s="26"/>
      <c r="AC110" s="26"/>
    </row>
    <row r="111" spans="1:29" s="13" customFormat="1" x14ac:dyDescent="0.25">
      <c r="A111" s="209">
        <v>89</v>
      </c>
      <c r="B111" s="334" t="s">
        <v>211</v>
      </c>
      <c r="C111" s="86"/>
      <c r="D111" s="335"/>
      <c r="E111" s="21">
        <f t="shared" si="17"/>
        <v>0</v>
      </c>
      <c r="F111" s="22"/>
      <c r="G111" s="14"/>
      <c r="H111" s="22"/>
      <c r="I111" s="22"/>
      <c r="J111" s="336">
        <f t="shared" si="18"/>
        <v>0</v>
      </c>
      <c r="K111" s="336"/>
      <c r="L111" s="336">
        <f t="shared" si="19"/>
        <v>0</v>
      </c>
      <c r="M111" s="22"/>
      <c r="N111" s="14"/>
      <c r="O111" s="14"/>
      <c r="P111" s="14"/>
      <c r="Q111" s="14"/>
      <c r="R111" s="22"/>
      <c r="S111" s="22"/>
      <c r="T111" s="22"/>
      <c r="U111" s="22"/>
      <c r="V111" s="22"/>
      <c r="W111" s="368"/>
      <c r="X111" s="26"/>
      <c r="Y111" s="26"/>
      <c r="Z111" s="26"/>
      <c r="AA111" s="26"/>
      <c r="AB111" s="26"/>
      <c r="AC111" s="26"/>
    </row>
    <row r="112" spans="1:29" s="13" customFormat="1" ht="31.5" x14ac:dyDescent="0.25">
      <c r="A112" s="209">
        <v>90</v>
      </c>
      <c r="B112" s="201" t="s">
        <v>212</v>
      </c>
      <c r="C112" s="86"/>
      <c r="D112" s="335">
        <v>48.332000000000001</v>
      </c>
      <c r="E112" s="21">
        <f t="shared" si="17"/>
        <v>0</v>
      </c>
      <c r="F112" s="21"/>
      <c r="G112" s="14"/>
      <c r="H112" s="21"/>
      <c r="I112" s="22"/>
      <c r="J112" s="336">
        <f t="shared" si="18"/>
        <v>19.332800000000002</v>
      </c>
      <c r="K112" s="336"/>
      <c r="L112" s="336">
        <f t="shared" si="19"/>
        <v>28.999199999999998</v>
      </c>
      <c r="M112" s="21"/>
      <c r="N112" s="14"/>
      <c r="O112" s="14"/>
      <c r="P112" s="14"/>
      <c r="Q112" s="14"/>
      <c r="R112" s="21"/>
      <c r="S112" s="22"/>
      <c r="T112" s="22"/>
      <c r="U112" s="22"/>
      <c r="V112" s="22"/>
      <c r="W112" s="368"/>
      <c r="X112" s="26"/>
      <c r="Y112" s="26"/>
      <c r="Z112" s="26"/>
      <c r="AA112" s="26"/>
      <c r="AB112" s="26"/>
      <c r="AC112" s="26"/>
    </row>
    <row r="113" spans="1:24" s="13" customFormat="1" ht="31.5" x14ac:dyDescent="0.25">
      <c r="A113" s="209">
        <v>91</v>
      </c>
      <c r="B113" s="333" t="s">
        <v>213</v>
      </c>
      <c r="C113" s="86"/>
      <c r="D113" s="335">
        <v>15.763999999999999</v>
      </c>
      <c r="E113" s="21">
        <f t="shared" si="17"/>
        <v>0</v>
      </c>
      <c r="F113" s="21"/>
      <c r="G113" s="14"/>
      <c r="H113" s="21"/>
      <c r="I113" s="22"/>
      <c r="J113" s="336">
        <f t="shared" si="18"/>
        <v>6.3056000000000001</v>
      </c>
      <c r="K113" s="336"/>
      <c r="L113" s="336">
        <f t="shared" si="19"/>
        <v>9.4583999999999993</v>
      </c>
      <c r="M113" s="21"/>
      <c r="N113" s="14"/>
      <c r="O113" s="14"/>
      <c r="P113" s="14"/>
      <c r="Q113" s="14"/>
      <c r="R113" s="21"/>
      <c r="S113" s="22"/>
      <c r="T113" s="22"/>
      <c r="U113" s="22"/>
      <c r="V113" s="22"/>
      <c r="W113" s="368"/>
      <c r="X113" s="26"/>
    </row>
    <row r="114" spans="1:24" s="13" customFormat="1" ht="31.5" x14ac:dyDescent="0.25">
      <c r="A114" s="209">
        <v>92</v>
      </c>
      <c r="B114" s="333" t="s">
        <v>214</v>
      </c>
      <c r="C114" s="86"/>
      <c r="D114" s="335">
        <v>5.46</v>
      </c>
      <c r="E114" s="21">
        <f t="shared" si="17"/>
        <v>0</v>
      </c>
      <c r="F114" s="18"/>
      <c r="G114" s="18"/>
      <c r="H114" s="18"/>
      <c r="I114" s="18"/>
      <c r="J114" s="336">
        <f t="shared" si="18"/>
        <v>2.1840000000000002</v>
      </c>
      <c r="K114" s="335"/>
      <c r="L114" s="336">
        <f t="shared" si="19"/>
        <v>3.2759999999999998</v>
      </c>
      <c r="M114" s="18"/>
      <c r="N114" s="18"/>
      <c r="O114" s="18"/>
      <c r="P114" s="18"/>
      <c r="Q114" s="18"/>
      <c r="R114" s="18"/>
      <c r="S114" s="22"/>
      <c r="T114" s="22"/>
      <c r="U114" s="22"/>
      <c r="V114" s="22"/>
      <c r="W114" s="368"/>
      <c r="X114" s="26"/>
    </row>
    <row r="115" spans="1:24" s="13" customFormat="1" ht="31.5" x14ac:dyDescent="0.25">
      <c r="A115" s="209">
        <v>93</v>
      </c>
      <c r="B115" s="333" t="s">
        <v>215</v>
      </c>
      <c r="C115" s="86"/>
      <c r="D115" s="335">
        <v>16.66</v>
      </c>
      <c r="E115" s="21">
        <f t="shared" si="17"/>
        <v>0</v>
      </c>
      <c r="F115" s="21"/>
      <c r="G115" s="14"/>
      <c r="H115" s="21"/>
      <c r="I115" s="22"/>
      <c r="J115" s="336">
        <f t="shared" si="18"/>
        <v>6.6640000000000006</v>
      </c>
      <c r="K115" s="336"/>
      <c r="L115" s="336">
        <f t="shared" si="19"/>
        <v>9.9959999999999987</v>
      </c>
      <c r="M115" s="21"/>
      <c r="N115" s="14"/>
      <c r="O115" s="14"/>
      <c r="P115" s="14"/>
      <c r="Q115" s="14"/>
      <c r="R115" s="21"/>
      <c r="S115" s="22"/>
      <c r="T115" s="22"/>
      <c r="U115" s="22"/>
      <c r="V115" s="22"/>
      <c r="W115" s="368"/>
      <c r="X115" s="26"/>
    </row>
    <row r="116" spans="1:24" s="13" customFormat="1" ht="31.5" x14ac:dyDescent="0.25">
      <c r="A116" s="209">
        <v>94</v>
      </c>
      <c r="B116" s="333" t="s">
        <v>216</v>
      </c>
      <c r="C116" s="86"/>
      <c r="D116" s="335">
        <v>14.388000000000002</v>
      </c>
      <c r="E116" s="21">
        <f t="shared" si="17"/>
        <v>0</v>
      </c>
      <c r="F116" s="21"/>
      <c r="G116" s="14"/>
      <c r="H116" s="21"/>
      <c r="I116" s="22"/>
      <c r="J116" s="336">
        <f t="shared" si="18"/>
        <v>5.7552000000000012</v>
      </c>
      <c r="K116" s="336"/>
      <c r="L116" s="336">
        <f t="shared" si="19"/>
        <v>8.6327999999999996</v>
      </c>
      <c r="M116" s="21"/>
      <c r="N116" s="14"/>
      <c r="O116" s="14"/>
      <c r="P116" s="14"/>
      <c r="Q116" s="14"/>
      <c r="R116" s="21"/>
      <c r="S116" s="22"/>
      <c r="T116" s="22"/>
      <c r="U116" s="22"/>
      <c r="V116" s="22"/>
      <c r="W116" s="368"/>
      <c r="X116" s="26"/>
    </row>
    <row r="117" spans="1:24" s="13" customFormat="1" ht="31.5" x14ac:dyDescent="0.25">
      <c r="A117" s="209">
        <v>95</v>
      </c>
      <c r="B117" s="333" t="s">
        <v>217</v>
      </c>
      <c r="C117" s="86"/>
      <c r="D117" s="335">
        <v>10.900000000000002</v>
      </c>
      <c r="E117" s="21">
        <f t="shared" si="17"/>
        <v>0</v>
      </c>
      <c r="F117" s="21"/>
      <c r="G117" s="14"/>
      <c r="H117" s="21"/>
      <c r="I117" s="22"/>
      <c r="J117" s="336">
        <f t="shared" si="18"/>
        <v>4.3600000000000012</v>
      </c>
      <c r="K117" s="336"/>
      <c r="L117" s="336">
        <f t="shared" si="19"/>
        <v>6.5400000000000009</v>
      </c>
      <c r="M117" s="21"/>
      <c r="N117" s="14"/>
      <c r="O117" s="14"/>
      <c r="P117" s="14"/>
      <c r="Q117" s="14"/>
      <c r="R117" s="21"/>
      <c r="S117" s="22"/>
      <c r="T117" s="22"/>
      <c r="U117" s="22"/>
      <c r="V117" s="22"/>
      <c r="W117" s="368"/>
      <c r="X117" s="26"/>
    </row>
    <row r="118" spans="1:24" s="13" customFormat="1" x14ac:dyDescent="0.25">
      <c r="A118" s="209">
        <v>96</v>
      </c>
      <c r="B118" s="334" t="s">
        <v>218</v>
      </c>
      <c r="C118" s="86"/>
      <c r="D118" s="335"/>
      <c r="E118" s="21">
        <f t="shared" si="17"/>
        <v>0</v>
      </c>
      <c r="F118" s="21"/>
      <c r="G118" s="14"/>
      <c r="H118" s="21"/>
      <c r="I118" s="22"/>
      <c r="J118" s="336">
        <f t="shared" si="18"/>
        <v>0</v>
      </c>
      <c r="K118" s="336"/>
      <c r="L118" s="336">
        <f t="shared" si="19"/>
        <v>0</v>
      </c>
      <c r="M118" s="21"/>
      <c r="N118" s="14"/>
      <c r="O118" s="14"/>
      <c r="P118" s="14"/>
      <c r="Q118" s="14"/>
      <c r="R118" s="21"/>
      <c r="S118" s="22"/>
      <c r="T118" s="22"/>
      <c r="U118" s="22"/>
      <c r="V118" s="22"/>
      <c r="W118" s="368"/>
      <c r="X118" s="26"/>
    </row>
    <row r="119" spans="1:24" s="13" customFormat="1" ht="31.5" x14ac:dyDescent="0.25">
      <c r="A119" s="209">
        <v>97</v>
      </c>
      <c r="B119" s="201" t="s">
        <v>219</v>
      </c>
      <c r="C119" s="86"/>
      <c r="D119" s="335">
        <v>108.1752212</v>
      </c>
      <c r="E119" s="21">
        <f t="shared" si="17"/>
        <v>0</v>
      </c>
      <c r="F119" s="21"/>
      <c r="G119" s="14"/>
      <c r="H119" s="21"/>
      <c r="I119" s="22"/>
      <c r="J119" s="336">
        <f t="shared" si="18"/>
        <v>43.270088479999998</v>
      </c>
      <c r="K119" s="336"/>
      <c r="L119" s="336">
        <f t="shared" si="19"/>
        <v>64.905132719999997</v>
      </c>
      <c r="M119" s="21"/>
      <c r="N119" s="14"/>
      <c r="O119" s="14"/>
      <c r="P119" s="14"/>
      <c r="Q119" s="14"/>
      <c r="R119" s="21"/>
      <c r="S119" s="22"/>
      <c r="T119" s="22"/>
      <c r="U119" s="22"/>
      <c r="V119" s="22"/>
      <c r="W119" s="368"/>
      <c r="X119" s="26"/>
    </row>
    <row r="120" spans="1:24" s="13" customFormat="1" ht="31.5" x14ac:dyDescent="0.25">
      <c r="A120" s="209">
        <v>98</v>
      </c>
      <c r="B120" s="333" t="s">
        <v>220</v>
      </c>
      <c r="C120" s="86"/>
      <c r="D120" s="335">
        <v>60</v>
      </c>
      <c r="E120" s="21">
        <f t="shared" si="17"/>
        <v>0</v>
      </c>
      <c r="F120" s="21"/>
      <c r="G120" s="14"/>
      <c r="H120" s="21"/>
      <c r="I120" s="22"/>
      <c r="J120" s="336">
        <f t="shared" si="18"/>
        <v>24</v>
      </c>
      <c r="K120" s="336"/>
      <c r="L120" s="336">
        <f t="shared" si="19"/>
        <v>36</v>
      </c>
      <c r="M120" s="21"/>
      <c r="N120" s="14"/>
      <c r="O120" s="14"/>
      <c r="P120" s="14"/>
      <c r="Q120" s="14"/>
      <c r="R120" s="21"/>
      <c r="S120" s="22"/>
      <c r="T120" s="22"/>
      <c r="U120" s="22"/>
      <c r="V120" s="22"/>
      <c r="W120" s="368"/>
      <c r="X120" s="26"/>
    </row>
    <row r="121" spans="1:24" s="13" customFormat="1" x14ac:dyDescent="0.25">
      <c r="A121" s="209">
        <v>99</v>
      </c>
      <c r="B121" s="199" t="s">
        <v>107</v>
      </c>
      <c r="C121" s="86"/>
      <c r="D121" s="335"/>
      <c r="E121" s="21">
        <f t="shared" si="17"/>
        <v>0</v>
      </c>
      <c r="F121" s="21"/>
      <c r="G121" s="14"/>
      <c r="H121" s="21"/>
      <c r="I121" s="22"/>
      <c r="J121" s="336">
        <f t="shared" si="18"/>
        <v>0</v>
      </c>
      <c r="K121" s="336"/>
      <c r="L121" s="336">
        <f t="shared" si="19"/>
        <v>0</v>
      </c>
      <c r="M121" s="21"/>
      <c r="N121" s="14"/>
      <c r="O121" s="14"/>
      <c r="P121" s="14"/>
      <c r="Q121" s="14"/>
      <c r="R121" s="21"/>
      <c r="S121" s="22"/>
      <c r="T121" s="22"/>
      <c r="U121" s="22"/>
      <c r="V121" s="22"/>
      <c r="W121" s="368"/>
      <c r="X121" s="26"/>
    </row>
    <row r="122" spans="1:24" s="13" customFormat="1" ht="31.5" x14ac:dyDescent="0.25">
      <c r="A122" s="209">
        <v>100</v>
      </c>
      <c r="B122" s="378" t="s">
        <v>125</v>
      </c>
      <c r="C122" s="86"/>
      <c r="D122" s="335">
        <v>9</v>
      </c>
      <c r="E122" s="21">
        <f t="shared" si="17"/>
        <v>0</v>
      </c>
      <c r="F122" s="21"/>
      <c r="G122" s="14"/>
      <c r="H122" s="21"/>
      <c r="I122" s="22"/>
      <c r="J122" s="336">
        <f t="shared" si="18"/>
        <v>3.6</v>
      </c>
      <c r="K122" s="336"/>
      <c r="L122" s="336">
        <f t="shared" si="19"/>
        <v>5.4</v>
      </c>
      <c r="M122" s="21"/>
      <c r="N122" s="14"/>
      <c r="O122" s="14"/>
      <c r="P122" s="14"/>
      <c r="Q122" s="14"/>
      <c r="R122" s="21"/>
      <c r="S122" s="22"/>
      <c r="T122" s="22"/>
      <c r="U122" s="22"/>
      <c r="V122" s="22"/>
      <c r="W122" s="368"/>
      <c r="X122" s="26"/>
    </row>
    <row r="123" spans="1:24" s="13" customFormat="1" ht="31.5" x14ac:dyDescent="0.25">
      <c r="A123" s="209">
        <v>101</v>
      </c>
      <c r="B123" s="378" t="s">
        <v>221</v>
      </c>
      <c r="C123" s="86"/>
      <c r="D123" s="335">
        <v>41.481999999999999</v>
      </c>
      <c r="E123" s="21">
        <f t="shared" si="17"/>
        <v>0</v>
      </c>
      <c r="F123" s="21"/>
      <c r="G123" s="14"/>
      <c r="H123" s="21"/>
      <c r="I123" s="22"/>
      <c r="J123" s="336">
        <f t="shared" si="18"/>
        <v>16.5928</v>
      </c>
      <c r="K123" s="336"/>
      <c r="L123" s="336">
        <f t="shared" si="19"/>
        <v>24.889199999999999</v>
      </c>
      <c r="M123" s="21"/>
      <c r="N123" s="14"/>
      <c r="O123" s="14"/>
      <c r="P123" s="14"/>
      <c r="Q123" s="14"/>
      <c r="R123" s="21"/>
      <c r="S123" s="22"/>
      <c r="T123" s="22"/>
      <c r="U123" s="22"/>
      <c r="V123" s="22"/>
      <c r="W123" s="368"/>
      <c r="X123" s="26"/>
    </row>
    <row r="124" spans="1:24" s="13" customFormat="1" x14ac:dyDescent="0.25">
      <c r="A124" s="209">
        <v>102</v>
      </c>
      <c r="B124" s="306" t="s">
        <v>222</v>
      </c>
      <c r="C124" s="86"/>
      <c r="D124" s="335">
        <v>18</v>
      </c>
      <c r="E124" s="21">
        <f t="shared" si="17"/>
        <v>0</v>
      </c>
      <c r="F124" s="21"/>
      <c r="G124" s="14"/>
      <c r="H124" s="21"/>
      <c r="I124" s="22"/>
      <c r="J124" s="336">
        <f t="shared" si="18"/>
        <v>7.2</v>
      </c>
      <c r="K124" s="336"/>
      <c r="L124" s="336">
        <f t="shared" si="19"/>
        <v>10.8</v>
      </c>
      <c r="M124" s="21"/>
      <c r="N124" s="14"/>
      <c r="O124" s="14"/>
      <c r="P124" s="14"/>
      <c r="Q124" s="14"/>
      <c r="R124" s="21"/>
      <c r="S124" s="22"/>
      <c r="T124" s="22"/>
      <c r="U124" s="22"/>
      <c r="V124" s="22"/>
      <c r="W124" s="368"/>
      <c r="X124" s="26"/>
    </row>
    <row r="125" spans="1:24" s="13" customFormat="1" x14ac:dyDescent="0.25">
      <c r="A125" s="209">
        <v>103</v>
      </c>
      <c r="B125" s="201" t="s">
        <v>223</v>
      </c>
      <c r="C125" s="86"/>
      <c r="D125" s="335">
        <v>4</v>
      </c>
      <c r="E125" s="21">
        <f t="shared" si="17"/>
        <v>0</v>
      </c>
      <c r="F125" s="21"/>
      <c r="G125" s="14"/>
      <c r="H125" s="21"/>
      <c r="I125" s="22"/>
      <c r="J125" s="336">
        <f t="shared" si="18"/>
        <v>1.6</v>
      </c>
      <c r="K125" s="336"/>
      <c r="L125" s="336">
        <f t="shared" si="19"/>
        <v>2.4</v>
      </c>
      <c r="M125" s="21"/>
      <c r="N125" s="14"/>
      <c r="O125" s="14"/>
      <c r="P125" s="14"/>
      <c r="Q125" s="14"/>
      <c r="R125" s="21"/>
      <c r="S125" s="22"/>
      <c r="T125" s="22"/>
      <c r="U125" s="22"/>
      <c r="V125" s="22"/>
      <c r="W125" s="368"/>
      <c r="X125" s="26"/>
    </row>
    <row r="126" spans="1:24" s="13" customFormat="1" x14ac:dyDescent="0.25">
      <c r="A126" s="209">
        <v>104</v>
      </c>
      <c r="B126" s="201" t="s">
        <v>224</v>
      </c>
      <c r="C126" s="86"/>
      <c r="D126" s="335">
        <v>4</v>
      </c>
      <c r="E126" s="21">
        <f t="shared" si="17"/>
        <v>0</v>
      </c>
      <c r="F126" s="21"/>
      <c r="G126" s="14"/>
      <c r="H126" s="21"/>
      <c r="I126" s="22"/>
      <c r="J126" s="336">
        <f t="shared" si="18"/>
        <v>1.6</v>
      </c>
      <c r="K126" s="336"/>
      <c r="L126" s="336">
        <f t="shared" si="19"/>
        <v>2.4</v>
      </c>
      <c r="M126" s="21"/>
      <c r="N126" s="14"/>
      <c r="O126" s="14"/>
      <c r="P126" s="14"/>
      <c r="Q126" s="14"/>
      <c r="R126" s="21"/>
      <c r="S126" s="22"/>
      <c r="T126" s="22"/>
      <c r="U126" s="22"/>
      <c r="V126" s="22"/>
      <c r="W126" s="368"/>
      <c r="X126" s="26"/>
    </row>
    <row r="127" spans="1:24" s="13" customFormat="1" x14ac:dyDescent="0.25">
      <c r="A127" s="209">
        <v>105</v>
      </c>
      <c r="B127" s="306" t="s">
        <v>225</v>
      </c>
      <c r="C127" s="86"/>
      <c r="D127" s="335">
        <v>4</v>
      </c>
      <c r="E127" s="21">
        <f t="shared" si="17"/>
        <v>0</v>
      </c>
      <c r="F127" s="21"/>
      <c r="G127" s="14"/>
      <c r="H127" s="21"/>
      <c r="I127" s="22"/>
      <c r="J127" s="336">
        <f t="shared" si="18"/>
        <v>1.6</v>
      </c>
      <c r="K127" s="336"/>
      <c r="L127" s="336">
        <f t="shared" si="19"/>
        <v>2.4</v>
      </c>
      <c r="M127" s="21"/>
      <c r="N127" s="14"/>
      <c r="O127" s="14"/>
      <c r="P127" s="14"/>
      <c r="Q127" s="14"/>
      <c r="R127" s="21"/>
      <c r="S127" s="22"/>
      <c r="T127" s="22"/>
      <c r="U127" s="22"/>
      <c r="V127" s="22"/>
      <c r="W127" s="368"/>
      <c r="X127" s="26"/>
    </row>
    <row r="128" spans="1:24" s="13" customFormat="1" ht="31.5" x14ac:dyDescent="0.25">
      <c r="A128" s="209">
        <v>106</v>
      </c>
      <c r="B128" s="306" t="s">
        <v>226</v>
      </c>
      <c r="C128" s="86"/>
      <c r="D128" s="335">
        <v>22.5</v>
      </c>
      <c r="E128" s="21">
        <f t="shared" si="17"/>
        <v>0</v>
      </c>
      <c r="F128" s="21"/>
      <c r="G128" s="14"/>
      <c r="H128" s="21"/>
      <c r="I128" s="22"/>
      <c r="J128" s="336">
        <f t="shared" si="18"/>
        <v>9</v>
      </c>
      <c r="K128" s="336"/>
      <c r="L128" s="336">
        <f t="shared" si="19"/>
        <v>13.5</v>
      </c>
      <c r="M128" s="21"/>
      <c r="N128" s="14"/>
      <c r="O128" s="14"/>
      <c r="P128" s="14"/>
      <c r="Q128" s="14"/>
      <c r="R128" s="21"/>
      <c r="S128" s="22"/>
      <c r="T128" s="22"/>
      <c r="U128" s="22"/>
      <c r="V128" s="22"/>
      <c r="W128" s="368"/>
      <c r="X128" s="26"/>
    </row>
    <row r="129" spans="1:24" s="13" customFormat="1" x14ac:dyDescent="0.25">
      <c r="A129" s="209">
        <v>107</v>
      </c>
      <c r="B129" s="196" t="s">
        <v>93</v>
      </c>
      <c r="C129" s="86"/>
      <c r="D129" s="335"/>
      <c r="E129" s="21">
        <f t="shared" si="17"/>
        <v>0</v>
      </c>
      <c r="F129" s="21"/>
      <c r="G129" s="14"/>
      <c r="H129" s="21"/>
      <c r="I129" s="22"/>
      <c r="J129" s="336">
        <f t="shared" si="18"/>
        <v>0</v>
      </c>
      <c r="K129" s="336"/>
      <c r="L129" s="336">
        <f t="shared" si="19"/>
        <v>0</v>
      </c>
      <c r="M129" s="21"/>
      <c r="N129" s="14"/>
      <c r="O129" s="14"/>
      <c r="P129" s="14"/>
      <c r="Q129" s="14"/>
      <c r="R129" s="21"/>
      <c r="S129" s="22"/>
      <c r="T129" s="22"/>
      <c r="U129" s="22"/>
      <c r="V129" s="22"/>
      <c r="W129" s="368"/>
      <c r="X129" s="26"/>
    </row>
    <row r="130" spans="1:24" s="13" customFormat="1" ht="31.5" x14ac:dyDescent="0.25">
      <c r="A130" s="209">
        <v>108</v>
      </c>
      <c r="B130" s="201" t="s">
        <v>227</v>
      </c>
      <c r="C130" s="86"/>
      <c r="D130" s="335">
        <v>8.34</v>
      </c>
      <c r="E130" s="21">
        <f t="shared" si="17"/>
        <v>0</v>
      </c>
      <c r="F130" s="21"/>
      <c r="G130" s="14"/>
      <c r="H130" s="21"/>
      <c r="I130" s="22"/>
      <c r="J130" s="336">
        <f t="shared" si="18"/>
        <v>3.3360000000000003</v>
      </c>
      <c r="K130" s="336"/>
      <c r="L130" s="336">
        <f t="shared" si="19"/>
        <v>5.0039999999999996</v>
      </c>
      <c r="M130" s="21"/>
      <c r="N130" s="14"/>
      <c r="O130" s="14"/>
      <c r="P130" s="14"/>
      <c r="Q130" s="14"/>
      <c r="R130" s="21"/>
      <c r="S130" s="22"/>
      <c r="T130" s="22"/>
      <c r="U130" s="22"/>
      <c r="V130" s="22"/>
      <c r="W130" s="368"/>
      <c r="X130" s="26"/>
    </row>
    <row r="131" spans="1:24" s="13" customFormat="1" ht="47.25" x14ac:dyDescent="0.25">
      <c r="A131" s="209">
        <v>109</v>
      </c>
      <c r="B131" s="201" t="s">
        <v>228</v>
      </c>
      <c r="C131" s="86"/>
      <c r="D131" s="335">
        <v>9.98</v>
      </c>
      <c r="E131" s="21">
        <f t="shared" si="17"/>
        <v>0</v>
      </c>
      <c r="F131" s="21"/>
      <c r="G131" s="14"/>
      <c r="H131" s="21"/>
      <c r="I131" s="22"/>
      <c r="J131" s="336">
        <f t="shared" si="18"/>
        <v>3.9920000000000004</v>
      </c>
      <c r="K131" s="336"/>
      <c r="L131" s="336">
        <f t="shared" si="19"/>
        <v>5.9879999999999995</v>
      </c>
      <c r="M131" s="21"/>
      <c r="N131" s="14"/>
      <c r="O131" s="14"/>
      <c r="P131" s="14"/>
      <c r="Q131" s="14"/>
      <c r="R131" s="21"/>
      <c r="S131" s="22"/>
      <c r="T131" s="22"/>
      <c r="U131" s="22"/>
      <c r="V131" s="22"/>
      <c r="W131" s="368"/>
      <c r="X131" s="26"/>
    </row>
    <row r="132" spans="1:24" s="13" customFormat="1" ht="78.75" x14ac:dyDescent="0.25">
      <c r="A132" s="209">
        <v>110</v>
      </c>
      <c r="B132" s="201" t="s">
        <v>229</v>
      </c>
      <c r="C132" s="5"/>
      <c r="D132" s="335">
        <v>10.92</v>
      </c>
      <c r="E132" s="21">
        <f t="shared" si="17"/>
        <v>0</v>
      </c>
      <c r="F132" s="22"/>
      <c r="G132" s="14"/>
      <c r="H132" s="22"/>
      <c r="I132" s="22"/>
      <c r="J132" s="336">
        <f t="shared" si="18"/>
        <v>4.3680000000000003</v>
      </c>
      <c r="K132" s="336"/>
      <c r="L132" s="336">
        <f t="shared" si="19"/>
        <v>6.5519999999999996</v>
      </c>
      <c r="M132" s="22"/>
      <c r="N132" s="14"/>
      <c r="O132" s="14"/>
      <c r="P132" s="14"/>
      <c r="Q132" s="14"/>
      <c r="R132" s="22"/>
      <c r="S132" s="22"/>
      <c r="T132" s="22"/>
      <c r="U132" s="22"/>
      <c r="V132" s="22"/>
      <c r="W132" s="368"/>
      <c r="X132" s="26"/>
    </row>
    <row r="133" spans="1:24" s="13" customFormat="1" x14ac:dyDescent="0.25">
      <c r="A133" s="209">
        <v>111</v>
      </c>
      <c r="B133" s="196" t="s">
        <v>94</v>
      </c>
      <c r="C133" s="5"/>
      <c r="D133" s="335"/>
      <c r="E133" s="21">
        <f t="shared" si="17"/>
        <v>0</v>
      </c>
      <c r="F133" s="22"/>
      <c r="G133" s="14"/>
      <c r="H133" s="22"/>
      <c r="I133" s="22"/>
      <c r="J133" s="336">
        <f t="shared" si="18"/>
        <v>0</v>
      </c>
      <c r="K133" s="336"/>
      <c r="L133" s="336">
        <f t="shared" si="19"/>
        <v>0</v>
      </c>
      <c r="M133" s="22"/>
      <c r="N133" s="14"/>
      <c r="O133" s="14"/>
      <c r="P133" s="14"/>
      <c r="Q133" s="14"/>
      <c r="R133" s="22"/>
      <c r="S133" s="22"/>
      <c r="T133" s="22"/>
      <c r="U133" s="22"/>
      <c r="V133" s="22"/>
      <c r="W133" s="368"/>
      <c r="X133" s="111"/>
    </row>
    <row r="134" spans="1:24" s="13" customFormat="1" ht="31.5" x14ac:dyDescent="0.25">
      <c r="A134" s="209">
        <v>112</v>
      </c>
      <c r="B134" s="347" t="s">
        <v>230</v>
      </c>
      <c r="C134" s="18"/>
      <c r="D134" s="335">
        <v>8.9600000000000009</v>
      </c>
      <c r="E134" s="21">
        <f t="shared" si="17"/>
        <v>0</v>
      </c>
      <c r="F134" s="18"/>
      <c r="G134" s="14"/>
      <c r="H134" s="18"/>
      <c r="I134" s="22"/>
      <c r="J134" s="336">
        <f t="shared" si="18"/>
        <v>3.5840000000000005</v>
      </c>
      <c r="K134" s="335"/>
      <c r="L134" s="336">
        <f t="shared" si="19"/>
        <v>5.3760000000000003</v>
      </c>
      <c r="M134" s="18"/>
      <c r="N134" s="18"/>
      <c r="O134" s="18"/>
      <c r="P134" s="18"/>
      <c r="Q134" s="18"/>
      <c r="R134" s="18"/>
      <c r="S134" s="22"/>
      <c r="T134" s="22"/>
      <c r="U134" s="22"/>
      <c r="V134" s="22"/>
      <c r="W134" s="368"/>
      <c r="X134" s="26"/>
    </row>
    <row r="135" spans="1:24" s="13" customFormat="1" ht="31.5" x14ac:dyDescent="0.25">
      <c r="A135" s="209">
        <v>113</v>
      </c>
      <c r="B135" s="28" t="s">
        <v>95</v>
      </c>
      <c r="C135" s="5"/>
      <c r="D135" s="335">
        <v>279.77800000000002</v>
      </c>
      <c r="E135" s="21">
        <f t="shared" si="17"/>
        <v>162.197979766</v>
      </c>
      <c r="F135" s="14">
        <f>G135</f>
        <v>162.197979766</v>
      </c>
      <c r="G135" s="14">
        <v>162.197979766</v>
      </c>
      <c r="H135" s="100"/>
      <c r="I135" s="22"/>
      <c r="J135" s="336">
        <f>(D135-F135)*0.4</f>
        <v>47.032008093600012</v>
      </c>
      <c r="K135" s="336"/>
      <c r="L135" s="336">
        <f>D135-J135-F135</f>
        <v>70.548012140400004</v>
      </c>
      <c r="M135" s="22"/>
      <c r="N135" s="14">
        <f>O135</f>
        <v>162.197979766</v>
      </c>
      <c r="O135" s="14">
        <v>162.197979766</v>
      </c>
      <c r="P135" s="14">
        <f>Q135</f>
        <v>135.06971532288139</v>
      </c>
      <c r="Q135" s="14">
        <v>135.06971532288139</v>
      </c>
      <c r="R135" s="22"/>
      <c r="S135" s="22"/>
      <c r="T135" s="22"/>
      <c r="U135" s="22"/>
      <c r="V135" s="22"/>
      <c r="W135" s="368"/>
      <c r="X135" s="26"/>
    </row>
    <row r="136" spans="1:24" s="13" customFormat="1" x14ac:dyDescent="0.25">
      <c r="A136" s="209" t="s">
        <v>4</v>
      </c>
      <c r="B136" s="210"/>
      <c r="C136" s="86"/>
      <c r="D136" s="336"/>
      <c r="E136" s="14"/>
      <c r="F136" s="21"/>
      <c r="G136" s="14"/>
      <c r="H136" s="21"/>
      <c r="I136" s="22"/>
      <c r="J136" s="336">
        <f t="shared" ref="J136:J152" si="20">(D136-F136)*0.4</f>
        <v>0</v>
      </c>
      <c r="K136" s="336"/>
      <c r="L136" s="336">
        <f t="shared" ref="L136:L152" si="21">(D136-F136)*0.6</f>
        <v>0</v>
      </c>
      <c r="M136" s="21"/>
      <c r="N136" s="14"/>
      <c r="O136" s="14"/>
      <c r="P136" s="14"/>
      <c r="Q136" s="14"/>
      <c r="R136" s="21"/>
      <c r="S136" s="22"/>
      <c r="T136" s="22"/>
      <c r="U136" s="22"/>
      <c r="V136" s="22"/>
      <c r="W136" s="368"/>
      <c r="X136" s="26"/>
    </row>
    <row r="137" spans="1:24" s="13" customFormat="1" ht="47.25" x14ac:dyDescent="0.25">
      <c r="A137" s="4" t="s">
        <v>96</v>
      </c>
      <c r="B137" s="318" t="s">
        <v>97</v>
      </c>
      <c r="C137" s="86"/>
      <c r="D137" s="336"/>
      <c r="E137" s="18"/>
      <c r="F137" s="18"/>
      <c r="G137" s="18"/>
      <c r="H137" s="18"/>
      <c r="I137" s="18"/>
      <c r="J137" s="336">
        <f t="shared" si="20"/>
        <v>0</v>
      </c>
      <c r="K137" s="335"/>
      <c r="L137" s="336">
        <f t="shared" si="21"/>
        <v>0</v>
      </c>
      <c r="M137" s="18"/>
      <c r="N137" s="18"/>
      <c r="O137" s="18"/>
      <c r="P137" s="18"/>
      <c r="Q137" s="18"/>
      <c r="R137" s="18"/>
      <c r="S137" s="22"/>
      <c r="T137" s="22"/>
      <c r="U137" s="22"/>
      <c r="V137" s="22"/>
      <c r="W137" s="368"/>
      <c r="X137" s="26"/>
    </row>
    <row r="138" spans="1:24" s="13" customFormat="1" x14ac:dyDescent="0.25">
      <c r="A138" s="209">
        <v>1</v>
      </c>
      <c r="B138" s="210" t="s">
        <v>3</v>
      </c>
      <c r="C138" s="86"/>
      <c r="D138" s="336"/>
      <c r="E138" s="14"/>
      <c r="F138" s="21"/>
      <c r="G138" s="14"/>
      <c r="H138" s="21"/>
      <c r="I138" s="22"/>
      <c r="J138" s="336">
        <f t="shared" si="20"/>
        <v>0</v>
      </c>
      <c r="K138" s="336"/>
      <c r="L138" s="336">
        <f t="shared" si="21"/>
        <v>0</v>
      </c>
      <c r="M138" s="21"/>
      <c r="N138" s="14"/>
      <c r="O138" s="14"/>
      <c r="P138" s="14"/>
      <c r="Q138" s="14"/>
      <c r="R138" s="21"/>
      <c r="S138" s="22"/>
      <c r="T138" s="22"/>
      <c r="U138" s="22"/>
      <c r="V138" s="22"/>
      <c r="W138" s="368"/>
      <c r="X138" s="26"/>
    </row>
    <row r="139" spans="1:24" s="13" customFormat="1" x14ac:dyDescent="0.25">
      <c r="A139" s="209">
        <v>2</v>
      </c>
      <c r="B139" s="210" t="s">
        <v>5</v>
      </c>
      <c r="C139" s="86"/>
      <c r="D139" s="336"/>
      <c r="E139" s="14"/>
      <c r="F139" s="21"/>
      <c r="G139" s="14"/>
      <c r="H139" s="21"/>
      <c r="I139" s="22"/>
      <c r="J139" s="336">
        <f t="shared" si="20"/>
        <v>0</v>
      </c>
      <c r="K139" s="336"/>
      <c r="L139" s="336">
        <f t="shared" si="21"/>
        <v>0</v>
      </c>
      <c r="M139" s="21"/>
      <c r="N139" s="14"/>
      <c r="O139" s="14"/>
      <c r="P139" s="14"/>
      <c r="Q139" s="14"/>
      <c r="R139" s="21"/>
      <c r="S139" s="22"/>
      <c r="T139" s="22"/>
      <c r="U139" s="22"/>
      <c r="V139" s="22"/>
      <c r="W139" s="368"/>
      <c r="X139" s="26"/>
    </row>
    <row r="140" spans="1:24" s="13" customFormat="1" x14ac:dyDescent="0.25">
      <c r="A140" s="209" t="s">
        <v>4</v>
      </c>
      <c r="B140" s="210"/>
      <c r="C140" s="86"/>
      <c r="D140" s="336"/>
      <c r="E140" s="14"/>
      <c r="F140" s="21"/>
      <c r="G140" s="14"/>
      <c r="H140" s="21"/>
      <c r="I140" s="22"/>
      <c r="J140" s="336">
        <f t="shared" si="20"/>
        <v>0</v>
      </c>
      <c r="K140" s="336"/>
      <c r="L140" s="336">
        <f t="shared" si="21"/>
        <v>0</v>
      </c>
      <c r="M140" s="21"/>
      <c r="N140" s="14"/>
      <c r="O140" s="14"/>
      <c r="P140" s="14"/>
      <c r="Q140" s="14"/>
      <c r="R140" s="21"/>
      <c r="S140" s="22"/>
      <c r="T140" s="22"/>
      <c r="U140" s="22"/>
      <c r="V140" s="22"/>
      <c r="W140" s="368"/>
      <c r="X140" s="26"/>
    </row>
    <row r="141" spans="1:24" s="13" customFormat="1" ht="31.5" x14ac:dyDescent="0.25">
      <c r="A141" s="4" t="s">
        <v>98</v>
      </c>
      <c r="B141" s="318" t="s">
        <v>99</v>
      </c>
      <c r="C141" s="86"/>
      <c r="D141" s="336"/>
      <c r="E141" s="14"/>
      <c r="F141" s="21"/>
      <c r="G141" s="14"/>
      <c r="H141" s="21"/>
      <c r="I141" s="22"/>
      <c r="J141" s="336">
        <f t="shared" si="20"/>
        <v>0</v>
      </c>
      <c r="K141" s="336"/>
      <c r="L141" s="336">
        <f t="shared" si="21"/>
        <v>0</v>
      </c>
      <c r="M141" s="21"/>
      <c r="N141" s="14"/>
      <c r="O141" s="14"/>
      <c r="P141" s="14"/>
      <c r="Q141" s="14"/>
      <c r="R141" s="21"/>
      <c r="S141" s="22"/>
      <c r="T141" s="22"/>
      <c r="U141" s="22"/>
      <c r="V141" s="22"/>
      <c r="W141" s="368"/>
      <c r="X141" s="26"/>
    </row>
    <row r="142" spans="1:24" s="13" customFormat="1" x14ac:dyDescent="0.25">
      <c r="A142" s="209">
        <v>1</v>
      </c>
      <c r="B142" s="210" t="s">
        <v>3</v>
      </c>
      <c r="C142" s="86"/>
      <c r="D142" s="336"/>
      <c r="E142" s="14"/>
      <c r="F142" s="21"/>
      <c r="G142" s="14"/>
      <c r="H142" s="21"/>
      <c r="I142" s="22"/>
      <c r="J142" s="336">
        <f t="shared" si="20"/>
        <v>0</v>
      </c>
      <c r="K142" s="336"/>
      <c r="L142" s="336">
        <f t="shared" si="21"/>
        <v>0</v>
      </c>
      <c r="M142" s="21"/>
      <c r="N142" s="14"/>
      <c r="O142" s="14"/>
      <c r="P142" s="14"/>
      <c r="Q142" s="14"/>
      <c r="R142" s="21"/>
      <c r="S142" s="22"/>
      <c r="T142" s="22"/>
      <c r="U142" s="22"/>
      <c r="V142" s="22"/>
      <c r="W142" s="368"/>
      <c r="X142" s="26"/>
    </row>
    <row r="143" spans="1:24" s="13" customFormat="1" x14ac:dyDescent="0.25">
      <c r="A143" s="209">
        <v>2</v>
      </c>
      <c r="B143" s="210" t="s">
        <v>5</v>
      </c>
      <c r="C143" s="86"/>
      <c r="D143" s="336"/>
      <c r="E143" s="22"/>
      <c r="F143" s="22"/>
      <c r="G143" s="14"/>
      <c r="H143" s="22"/>
      <c r="I143" s="22"/>
      <c r="J143" s="336">
        <f t="shared" si="20"/>
        <v>0</v>
      </c>
      <c r="K143" s="336"/>
      <c r="L143" s="336">
        <f t="shared" si="21"/>
        <v>0</v>
      </c>
      <c r="M143" s="22"/>
      <c r="N143" s="14"/>
      <c r="O143" s="14"/>
      <c r="P143" s="14"/>
      <c r="Q143" s="14"/>
      <c r="R143" s="22"/>
      <c r="S143" s="22"/>
      <c r="T143" s="22"/>
      <c r="U143" s="22"/>
      <c r="V143" s="22"/>
      <c r="W143" s="368"/>
      <c r="X143" s="26"/>
    </row>
    <row r="144" spans="1:24" s="13" customFormat="1" x14ac:dyDescent="0.25">
      <c r="A144" s="209" t="s">
        <v>4</v>
      </c>
      <c r="B144" s="210"/>
      <c r="C144" s="86"/>
      <c r="D144" s="336"/>
      <c r="E144" s="14"/>
      <c r="F144" s="21"/>
      <c r="G144" s="14"/>
      <c r="H144" s="21"/>
      <c r="I144" s="22"/>
      <c r="J144" s="336">
        <f t="shared" si="20"/>
        <v>0</v>
      </c>
      <c r="K144" s="336"/>
      <c r="L144" s="336">
        <f t="shared" si="21"/>
        <v>0</v>
      </c>
      <c r="M144" s="21"/>
      <c r="N144" s="14"/>
      <c r="O144" s="14"/>
      <c r="P144" s="14"/>
      <c r="Q144" s="14"/>
      <c r="R144" s="21"/>
      <c r="S144" s="22"/>
      <c r="T144" s="22"/>
      <c r="U144" s="22"/>
      <c r="V144" s="22"/>
      <c r="W144" s="368"/>
      <c r="X144" s="26"/>
    </row>
    <row r="145" spans="1:24" s="13" customFormat="1" ht="63" x14ac:dyDescent="0.25">
      <c r="A145" s="4" t="s">
        <v>100</v>
      </c>
      <c r="B145" s="318" t="s">
        <v>101</v>
      </c>
      <c r="C145" s="86"/>
      <c r="D145" s="336"/>
      <c r="E145" s="14"/>
      <c r="F145" s="21"/>
      <c r="G145" s="14"/>
      <c r="H145" s="21"/>
      <c r="I145" s="22"/>
      <c r="J145" s="336">
        <f t="shared" si="20"/>
        <v>0</v>
      </c>
      <c r="K145" s="336"/>
      <c r="L145" s="336">
        <f t="shared" si="21"/>
        <v>0</v>
      </c>
      <c r="M145" s="21"/>
      <c r="N145" s="14"/>
      <c r="O145" s="14"/>
      <c r="P145" s="14"/>
      <c r="Q145" s="14"/>
      <c r="R145" s="21"/>
      <c r="S145" s="22"/>
      <c r="T145" s="22"/>
      <c r="U145" s="22"/>
      <c r="V145" s="22"/>
      <c r="W145" s="368"/>
      <c r="X145" s="26"/>
    </row>
    <row r="146" spans="1:24" s="13" customFormat="1" x14ac:dyDescent="0.25">
      <c r="A146" s="209">
        <v>1</v>
      </c>
      <c r="B146" s="210" t="s">
        <v>3</v>
      </c>
      <c r="C146" s="86"/>
      <c r="D146" s="336"/>
      <c r="E146" s="14"/>
      <c r="F146" s="21"/>
      <c r="G146" s="14"/>
      <c r="H146" s="21"/>
      <c r="I146" s="22"/>
      <c r="J146" s="336">
        <f t="shared" si="20"/>
        <v>0</v>
      </c>
      <c r="K146" s="336"/>
      <c r="L146" s="336">
        <f t="shared" si="21"/>
        <v>0</v>
      </c>
      <c r="M146" s="21"/>
      <c r="N146" s="14"/>
      <c r="O146" s="14"/>
      <c r="P146" s="14"/>
      <c r="Q146" s="14"/>
      <c r="R146" s="21"/>
      <c r="S146" s="22"/>
      <c r="T146" s="22"/>
      <c r="U146" s="22"/>
      <c r="V146" s="22"/>
      <c r="W146" s="368"/>
      <c r="X146" s="26"/>
    </row>
    <row r="147" spans="1:24" s="13" customFormat="1" x14ac:dyDescent="0.25">
      <c r="A147" s="209">
        <v>2</v>
      </c>
      <c r="B147" s="210" t="s">
        <v>5</v>
      </c>
      <c r="C147" s="86"/>
      <c r="D147" s="336"/>
      <c r="E147" s="14"/>
      <c r="F147" s="21"/>
      <c r="G147" s="14"/>
      <c r="H147" s="21"/>
      <c r="I147" s="22"/>
      <c r="J147" s="336">
        <f t="shared" si="20"/>
        <v>0</v>
      </c>
      <c r="K147" s="336"/>
      <c r="L147" s="336">
        <f t="shared" si="21"/>
        <v>0</v>
      </c>
      <c r="M147" s="21"/>
      <c r="N147" s="14"/>
      <c r="O147" s="14"/>
      <c r="P147" s="14"/>
      <c r="Q147" s="14"/>
      <c r="R147" s="21"/>
      <c r="S147" s="22"/>
      <c r="T147" s="22"/>
      <c r="U147" s="22"/>
      <c r="V147" s="22"/>
      <c r="W147" s="368"/>
      <c r="X147" s="26"/>
    </row>
    <row r="148" spans="1:24" s="13" customFormat="1" x14ac:dyDescent="0.25">
      <c r="A148" s="209" t="s">
        <v>4</v>
      </c>
      <c r="B148" s="210"/>
      <c r="C148" s="86"/>
      <c r="D148" s="336"/>
      <c r="E148" s="14"/>
      <c r="F148" s="21"/>
      <c r="G148" s="14"/>
      <c r="H148" s="21"/>
      <c r="I148" s="22"/>
      <c r="J148" s="336">
        <f t="shared" si="20"/>
        <v>0</v>
      </c>
      <c r="K148" s="336"/>
      <c r="L148" s="336">
        <f t="shared" si="21"/>
        <v>0</v>
      </c>
      <c r="M148" s="21"/>
      <c r="N148" s="14"/>
      <c r="O148" s="14"/>
      <c r="P148" s="14"/>
      <c r="Q148" s="14"/>
      <c r="R148" s="21"/>
      <c r="S148" s="22"/>
      <c r="T148" s="22"/>
      <c r="U148" s="22"/>
      <c r="V148" s="22"/>
      <c r="W148" s="368"/>
      <c r="X148" s="26"/>
    </row>
    <row r="149" spans="1:24" s="13" customFormat="1" x14ac:dyDescent="0.25">
      <c r="A149" s="4" t="s">
        <v>102</v>
      </c>
      <c r="B149" s="318" t="s">
        <v>103</v>
      </c>
      <c r="C149" s="86"/>
      <c r="D149" s="15">
        <f>D154</f>
        <v>263.76760108960002</v>
      </c>
      <c r="E149" s="15">
        <f>E154</f>
        <v>0</v>
      </c>
      <c r="F149" s="15">
        <f t="shared" ref="F149:M149" si="22">F154</f>
        <v>0</v>
      </c>
      <c r="G149" s="15">
        <f t="shared" si="22"/>
        <v>0</v>
      </c>
      <c r="H149" s="15">
        <f t="shared" si="22"/>
        <v>0</v>
      </c>
      <c r="I149" s="15">
        <f t="shared" si="22"/>
        <v>0</v>
      </c>
      <c r="J149" s="15">
        <f t="shared" si="22"/>
        <v>105.50704043584</v>
      </c>
      <c r="K149" s="15">
        <f t="shared" si="22"/>
        <v>0</v>
      </c>
      <c r="L149" s="15">
        <f t="shared" si="22"/>
        <v>158.26056065376</v>
      </c>
      <c r="M149" s="15">
        <f t="shared" si="22"/>
        <v>0</v>
      </c>
      <c r="N149" s="15">
        <f>N154</f>
        <v>157.12922976779998</v>
      </c>
      <c r="O149" s="15">
        <f t="shared" ref="O149:Q149" si="23">O154</f>
        <v>157.12922976779998</v>
      </c>
      <c r="P149" s="15">
        <f t="shared" si="23"/>
        <v>133.16036420999998</v>
      </c>
      <c r="Q149" s="15">
        <f t="shared" si="23"/>
        <v>133.16036420999998</v>
      </c>
      <c r="R149" s="21"/>
      <c r="S149" s="22"/>
      <c r="T149" s="22"/>
      <c r="U149" s="22"/>
      <c r="V149" s="22"/>
      <c r="W149" s="368"/>
      <c r="X149" s="26"/>
    </row>
    <row r="150" spans="1:24" s="13" customFormat="1" ht="31.5" x14ac:dyDescent="0.25">
      <c r="A150" s="4" t="s">
        <v>104</v>
      </c>
      <c r="B150" s="318" t="s">
        <v>11</v>
      </c>
      <c r="C150" s="86"/>
      <c r="D150" s="336"/>
      <c r="E150" s="14"/>
      <c r="F150" s="21"/>
      <c r="G150" s="14"/>
      <c r="H150" s="21"/>
      <c r="I150" s="22"/>
      <c r="J150" s="15">
        <f t="shared" si="20"/>
        <v>0</v>
      </c>
      <c r="K150" s="15"/>
      <c r="L150" s="15">
        <f t="shared" si="21"/>
        <v>0</v>
      </c>
      <c r="M150" s="21"/>
      <c r="N150" s="15"/>
      <c r="O150" s="15"/>
      <c r="P150" s="15"/>
      <c r="Q150" s="15"/>
      <c r="R150" s="21"/>
      <c r="S150" s="22"/>
      <c r="T150" s="22"/>
      <c r="U150" s="22"/>
      <c r="V150" s="22"/>
      <c r="W150" s="368"/>
      <c r="X150" s="26"/>
    </row>
    <row r="151" spans="1:24" s="13" customFormat="1" x14ac:dyDescent="0.25">
      <c r="A151" s="209">
        <v>1</v>
      </c>
      <c r="B151" s="210" t="s">
        <v>3</v>
      </c>
      <c r="C151" s="86"/>
      <c r="D151" s="336"/>
      <c r="E151" s="14"/>
      <c r="F151" s="21"/>
      <c r="G151" s="14"/>
      <c r="H151" s="21"/>
      <c r="I151" s="22"/>
      <c r="J151" s="15">
        <f t="shared" si="20"/>
        <v>0</v>
      </c>
      <c r="K151" s="15"/>
      <c r="L151" s="15">
        <f t="shared" si="21"/>
        <v>0</v>
      </c>
      <c r="M151" s="21"/>
      <c r="N151" s="15"/>
      <c r="O151" s="15"/>
      <c r="P151" s="15"/>
      <c r="Q151" s="15"/>
      <c r="R151" s="21"/>
      <c r="S151" s="22"/>
      <c r="T151" s="22"/>
      <c r="U151" s="22"/>
      <c r="V151" s="22"/>
      <c r="W151" s="368"/>
      <c r="X151" s="26"/>
    </row>
    <row r="152" spans="1:24" s="13" customFormat="1" x14ac:dyDescent="0.25">
      <c r="A152" s="209">
        <v>2</v>
      </c>
      <c r="B152" s="210" t="s">
        <v>5</v>
      </c>
      <c r="C152" s="86"/>
      <c r="D152" s="336"/>
      <c r="E152" s="14"/>
      <c r="F152" s="21"/>
      <c r="G152" s="14"/>
      <c r="H152" s="21"/>
      <c r="I152" s="22"/>
      <c r="J152" s="15">
        <f t="shared" si="20"/>
        <v>0</v>
      </c>
      <c r="K152" s="15"/>
      <c r="L152" s="15">
        <f t="shared" si="21"/>
        <v>0</v>
      </c>
      <c r="M152" s="21"/>
      <c r="N152" s="15"/>
      <c r="O152" s="15"/>
      <c r="P152" s="15"/>
      <c r="Q152" s="15"/>
      <c r="R152" s="21"/>
      <c r="S152" s="22"/>
      <c r="T152" s="22"/>
      <c r="U152" s="22"/>
      <c r="V152" s="22"/>
      <c r="W152" s="368"/>
      <c r="X152" s="26"/>
    </row>
    <row r="153" spans="1:24" s="13" customFormat="1" x14ac:dyDescent="0.25">
      <c r="A153" s="209" t="s">
        <v>4</v>
      </c>
      <c r="B153" s="211"/>
      <c r="C153" s="86"/>
      <c r="D153" s="336"/>
      <c r="E153" s="14"/>
      <c r="F153" s="21"/>
      <c r="G153" s="14"/>
      <c r="H153" s="21"/>
      <c r="I153" s="22"/>
      <c r="J153" s="15">
        <f t="shared" ref="J153:J177" si="24">(D153-F153)*0.4</f>
        <v>0</v>
      </c>
      <c r="K153" s="15"/>
      <c r="L153" s="15">
        <f t="shared" ref="L153:L177" si="25">(D153-F153)*0.6</f>
        <v>0</v>
      </c>
      <c r="M153" s="21"/>
      <c r="N153" s="15"/>
      <c r="O153" s="15"/>
      <c r="P153" s="15"/>
      <c r="Q153" s="15"/>
      <c r="R153" s="21"/>
      <c r="S153" s="22"/>
      <c r="T153" s="22"/>
      <c r="U153" s="22"/>
      <c r="V153" s="22"/>
      <c r="W153" s="368"/>
      <c r="X153" s="26"/>
    </row>
    <row r="154" spans="1:24" s="13" customFormat="1" x14ac:dyDescent="0.25">
      <c r="A154" s="4" t="s">
        <v>105</v>
      </c>
      <c r="B154" s="318" t="s">
        <v>106</v>
      </c>
      <c r="C154" s="86"/>
      <c r="D154" s="15">
        <f>SUM(D155:D174)</f>
        <v>263.76760108960002</v>
      </c>
      <c r="E154" s="15">
        <f>G154+I154+K154+M154</f>
        <v>0</v>
      </c>
      <c r="F154" s="15">
        <f>SUM(F155:F174)</f>
        <v>0</v>
      </c>
      <c r="G154" s="15">
        <f>SUM(G155:G174)</f>
        <v>0</v>
      </c>
      <c r="H154" s="15">
        <f>SUM(H155:H174)</f>
        <v>0</v>
      </c>
      <c r="I154" s="15">
        <f>SUM(I155:I174)</f>
        <v>0</v>
      </c>
      <c r="J154" s="15">
        <f t="shared" ref="J154:M154" si="26">SUM(J155:J174)</f>
        <v>105.50704043584</v>
      </c>
      <c r="K154" s="15">
        <f t="shared" si="26"/>
        <v>0</v>
      </c>
      <c r="L154" s="15">
        <f t="shared" si="26"/>
        <v>158.26056065376</v>
      </c>
      <c r="M154" s="15">
        <f t="shared" si="26"/>
        <v>0</v>
      </c>
      <c r="N154" s="15">
        <f>SUM(N155:N174)</f>
        <v>157.12922976779998</v>
      </c>
      <c r="O154" s="15">
        <f>SUM(O155:O174)</f>
        <v>157.12922976779998</v>
      </c>
      <c r="P154" s="15">
        <f>SUM(P155:P174)</f>
        <v>133.16036420999998</v>
      </c>
      <c r="Q154" s="15">
        <f>SUM(Q155:Q174)</f>
        <v>133.16036420999998</v>
      </c>
      <c r="R154" s="21"/>
      <c r="S154" s="22"/>
      <c r="T154" s="22"/>
      <c r="U154" s="22"/>
      <c r="V154" s="22"/>
      <c r="W154" s="368"/>
      <c r="X154" s="26"/>
    </row>
    <row r="155" spans="1:24" s="13" customFormat="1" x14ac:dyDescent="0.25">
      <c r="A155" s="212">
        <v>1</v>
      </c>
      <c r="B155" s="382" t="s">
        <v>108</v>
      </c>
      <c r="C155" s="86"/>
      <c r="D155" s="15"/>
      <c r="E155" s="15"/>
      <c r="F155" s="21"/>
      <c r="G155" s="14"/>
      <c r="H155" s="21"/>
      <c r="I155" s="22"/>
      <c r="J155" s="336"/>
      <c r="K155" s="336"/>
      <c r="L155" s="336"/>
      <c r="M155" s="21"/>
      <c r="N155" s="14"/>
      <c r="O155" s="14"/>
      <c r="P155" s="14"/>
      <c r="Q155" s="14"/>
      <c r="R155" s="21"/>
      <c r="S155" s="22"/>
      <c r="T155" s="22"/>
      <c r="U155" s="22"/>
      <c r="V155" s="22"/>
      <c r="W155" s="368"/>
      <c r="X155" s="26"/>
    </row>
    <row r="156" spans="1:24" s="13" customFormat="1" ht="63" x14ac:dyDescent="0.25">
      <c r="A156" s="209">
        <v>2</v>
      </c>
      <c r="B156" s="197" t="s">
        <v>109</v>
      </c>
      <c r="C156" s="86"/>
      <c r="D156" s="336">
        <v>59.341361976000002</v>
      </c>
      <c r="E156" s="106">
        <f>G156+I156+K156+M156</f>
        <v>0</v>
      </c>
      <c r="F156" s="106"/>
      <c r="G156" s="14"/>
      <c r="H156" s="21"/>
      <c r="I156" s="22"/>
      <c r="J156" s="336">
        <f>D156*0.4</f>
        <v>23.736544790400004</v>
      </c>
      <c r="K156" s="336"/>
      <c r="L156" s="336">
        <f>D156-J156</f>
        <v>35.604817185599998</v>
      </c>
      <c r="M156" s="21"/>
      <c r="N156" s="14"/>
      <c r="O156" s="14"/>
      <c r="P156" s="14"/>
      <c r="Q156" s="14"/>
      <c r="R156" s="21"/>
      <c r="S156" s="22"/>
      <c r="T156" s="22"/>
      <c r="U156" s="22"/>
      <c r="V156" s="22"/>
      <c r="W156" s="368"/>
      <c r="X156" s="26"/>
    </row>
    <row r="157" spans="1:24" s="13" customFormat="1" x14ac:dyDescent="0.25">
      <c r="A157" s="212">
        <v>3</v>
      </c>
      <c r="B157" s="31" t="s">
        <v>87</v>
      </c>
      <c r="C157" s="86"/>
      <c r="D157" s="336"/>
      <c r="E157" s="106">
        <f t="shared" ref="E157:E173" si="27">G157+I157+K157+M157</f>
        <v>0</v>
      </c>
      <c r="F157" s="21"/>
      <c r="G157" s="14"/>
      <c r="H157" s="21"/>
      <c r="I157" s="22"/>
      <c r="J157" s="336">
        <f t="shared" ref="J157:J172" si="28">D157*0.4</f>
        <v>0</v>
      </c>
      <c r="K157" s="336"/>
      <c r="L157" s="336">
        <f t="shared" ref="L157:L172" si="29">D157-J157</f>
        <v>0</v>
      </c>
      <c r="M157" s="21"/>
      <c r="N157" s="14"/>
      <c r="O157" s="14"/>
      <c r="P157" s="14"/>
      <c r="Q157" s="14"/>
      <c r="R157" s="21"/>
      <c r="S157" s="22"/>
      <c r="T157" s="22"/>
      <c r="U157" s="22"/>
      <c r="V157" s="22"/>
      <c r="W157" s="368"/>
      <c r="X157" s="26"/>
    </row>
    <row r="158" spans="1:24" s="13" customFormat="1" ht="47.25" x14ac:dyDescent="0.25">
      <c r="A158" s="209">
        <v>4</v>
      </c>
      <c r="B158" s="213" t="s">
        <v>110</v>
      </c>
      <c r="C158" s="86"/>
      <c r="D158" s="336">
        <v>5.8463923167999994</v>
      </c>
      <c r="E158" s="106">
        <f t="shared" si="27"/>
        <v>0</v>
      </c>
      <c r="F158" s="21"/>
      <c r="G158" s="14"/>
      <c r="H158" s="21"/>
      <c r="I158" s="22"/>
      <c r="J158" s="336">
        <f t="shared" si="28"/>
        <v>2.3385569267199999</v>
      </c>
      <c r="K158" s="335"/>
      <c r="L158" s="336">
        <f t="shared" si="29"/>
        <v>3.5078353900799994</v>
      </c>
      <c r="M158" s="21"/>
      <c r="N158" s="14"/>
      <c r="O158" s="14"/>
      <c r="P158" s="14"/>
      <c r="Q158" s="14"/>
      <c r="R158" s="21"/>
      <c r="S158" s="22"/>
      <c r="T158" s="22"/>
      <c r="U158" s="22"/>
      <c r="V158" s="22"/>
      <c r="W158" s="368"/>
      <c r="X158" s="26"/>
    </row>
    <row r="159" spans="1:24" s="13" customFormat="1" x14ac:dyDescent="0.25">
      <c r="A159" s="212">
        <v>5</v>
      </c>
      <c r="B159" s="31" t="s">
        <v>111</v>
      </c>
      <c r="C159" s="86"/>
      <c r="D159" s="336"/>
      <c r="E159" s="106">
        <f t="shared" si="27"/>
        <v>0</v>
      </c>
      <c r="F159" s="21"/>
      <c r="G159" s="14"/>
      <c r="H159" s="21"/>
      <c r="I159" s="22"/>
      <c r="J159" s="336">
        <f t="shared" si="28"/>
        <v>0</v>
      </c>
      <c r="K159" s="336"/>
      <c r="L159" s="336">
        <f t="shared" si="29"/>
        <v>0</v>
      </c>
      <c r="M159" s="21"/>
      <c r="N159" s="14"/>
      <c r="O159" s="14"/>
      <c r="P159" s="14"/>
      <c r="Q159" s="14"/>
      <c r="R159" s="21"/>
      <c r="S159" s="22"/>
      <c r="T159" s="22"/>
      <c r="U159" s="22"/>
      <c r="V159" s="22"/>
      <c r="W159" s="368"/>
      <c r="X159" s="26"/>
    </row>
    <row r="160" spans="1:24" s="13" customFormat="1" ht="78.75" x14ac:dyDescent="0.25">
      <c r="A160" s="209">
        <v>6</v>
      </c>
      <c r="B160" s="213" t="s">
        <v>112</v>
      </c>
      <c r="C160" s="86"/>
      <c r="D160" s="336">
        <v>7.6160120735999994</v>
      </c>
      <c r="E160" s="106">
        <f t="shared" si="27"/>
        <v>0</v>
      </c>
      <c r="F160" s="21"/>
      <c r="G160" s="14"/>
      <c r="H160" s="21"/>
      <c r="I160" s="22"/>
      <c r="J160" s="336">
        <f t="shared" si="28"/>
        <v>3.0464048294400001</v>
      </c>
      <c r="K160" s="336"/>
      <c r="L160" s="336">
        <f t="shared" si="29"/>
        <v>4.5696072441599993</v>
      </c>
      <c r="M160" s="21"/>
      <c r="N160" s="14"/>
      <c r="O160" s="14"/>
      <c r="P160" s="14"/>
      <c r="Q160" s="14"/>
      <c r="R160" s="21"/>
      <c r="S160" s="22"/>
      <c r="T160" s="22"/>
      <c r="U160" s="22"/>
      <c r="V160" s="22"/>
      <c r="W160" s="368"/>
      <c r="X160" s="26"/>
    </row>
    <row r="161" spans="1:29" s="13" customFormat="1" x14ac:dyDescent="0.25">
      <c r="A161" s="212">
        <v>7</v>
      </c>
      <c r="B161" s="31" t="s">
        <v>113</v>
      </c>
      <c r="C161" s="86"/>
      <c r="D161" s="336"/>
      <c r="E161" s="106">
        <f t="shared" si="27"/>
        <v>0</v>
      </c>
      <c r="F161" s="21"/>
      <c r="G161" s="14"/>
      <c r="H161" s="21"/>
      <c r="I161" s="22"/>
      <c r="J161" s="336">
        <f t="shared" si="28"/>
        <v>0</v>
      </c>
      <c r="K161" s="336"/>
      <c r="L161" s="336">
        <f t="shared" si="29"/>
        <v>0</v>
      </c>
      <c r="M161" s="21"/>
      <c r="N161" s="14"/>
      <c r="O161" s="14"/>
      <c r="P161" s="14"/>
      <c r="Q161" s="14"/>
      <c r="R161" s="21"/>
      <c r="S161" s="22"/>
      <c r="T161" s="22"/>
      <c r="U161" s="22"/>
      <c r="V161" s="22"/>
      <c r="W161" s="368"/>
      <c r="X161" s="26"/>
      <c r="Y161" s="26"/>
      <c r="Z161" s="26"/>
      <c r="AA161" s="26"/>
      <c r="AB161" s="26"/>
      <c r="AC161" s="26"/>
    </row>
    <row r="162" spans="1:29" s="13" customFormat="1" ht="63" x14ac:dyDescent="0.25">
      <c r="A162" s="209">
        <v>8</v>
      </c>
      <c r="B162" s="213" t="s">
        <v>114</v>
      </c>
      <c r="C162" s="86"/>
      <c r="D162" s="336">
        <v>6.4400021727999999</v>
      </c>
      <c r="E162" s="106">
        <f t="shared" si="27"/>
        <v>0</v>
      </c>
      <c r="F162" s="21"/>
      <c r="G162" s="14"/>
      <c r="H162" s="21"/>
      <c r="I162" s="22"/>
      <c r="J162" s="336">
        <f t="shared" si="28"/>
        <v>2.57600086912</v>
      </c>
      <c r="K162" s="336"/>
      <c r="L162" s="336">
        <f t="shared" si="29"/>
        <v>3.8640013036799998</v>
      </c>
      <c r="M162" s="21"/>
      <c r="N162" s="298"/>
      <c r="O162" s="22"/>
      <c r="P162" s="298"/>
      <c r="Q162" s="22"/>
      <c r="R162" s="21"/>
      <c r="S162" s="22"/>
      <c r="T162" s="21"/>
      <c r="U162" s="22"/>
      <c r="V162" s="21"/>
      <c r="W162" s="358"/>
      <c r="X162" s="110"/>
      <c r="Y162" s="110"/>
      <c r="Z162" s="110"/>
      <c r="AA162" s="110"/>
      <c r="AB162" s="110"/>
      <c r="AC162" s="110"/>
    </row>
    <row r="163" spans="1:29" s="13" customFormat="1" ht="78.75" x14ac:dyDescent="0.25">
      <c r="A163" s="212">
        <v>9</v>
      </c>
      <c r="B163" s="213" t="s">
        <v>115</v>
      </c>
      <c r="C163" s="86"/>
      <c r="D163" s="336">
        <v>5.4992053536000007</v>
      </c>
      <c r="E163" s="106">
        <f t="shared" si="27"/>
        <v>0</v>
      </c>
      <c r="F163" s="21"/>
      <c r="G163" s="14"/>
      <c r="H163" s="21"/>
      <c r="I163" s="22"/>
      <c r="J163" s="336">
        <f t="shared" si="28"/>
        <v>2.1996821414400003</v>
      </c>
      <c r="K163" s="336"/>
      <c r="L163" s="336">
        <f t="shared" si="29"/>
        <v>3.2995232121600004</v>
      </c>
      <c r="M163" s="21"/>
      <c r="N163" s="14"/>
      <c r="O163" s="14"/>
      <c r="P163" s="14"/>
      <c r="Q163" s="14"/>
      <c r="R163" s="21"/>
      <c r="S163" s="22"/>
      <c r="T163" s="22"/>
      <c r="U163" s="22"/>
      <c r="V163" s="22"/>
      <c r="W163" s="368"/>
      <c r="X163" s="26"/>
      <c r="Y163" s="26"/>
      <c r="Z163" s="26"/>
      <c r="AA163" s="26"/>
      <c r="AB163" s="26"/>
      <c r="AC163" s="26"/>
    </row>
    <row r="164" spans="1:29" s="13" customFormat="1" x14ac:dyDescent="0.25">
      <c r="A164" s="209">
        <v>10</v>
      </c>
      <c r="B164" s="30" t="s">
        <v>90</v>
      </c>
      <c r="C164" s="86"/>
      <c r="D164" s="336"/>
      <c r="E164" s="106">
        <f t="shared" si="27"/>
        <v>0</v>
      </c>
      <c r="F164" s="21"/>
      <c r="G164" s="14"/>
      <c r="H164" s="21"/>
      <c r="I164" s="22"/>
      <c r="J164" s="336">
        <f t="shared" si="28"/>
        <v>0</v>
      </c>
      <c r="K164" s="336"/>
      <c r="L164" s="336">
        <f t="shared" si="29"/>
        <v>0</v>
      </c>
      <c r="M164" s="21"/>
      <c r="N164" s="14"/>
      <c r="O164" s="14"/>
      <c r="P164" s="14"/>
      <c r="Q164" s="14"/>
      <c r="R164" s="21"/>
      <c r="S164" s="22"/>
      <c r="T164" s="22"/>
      <c r="U164" s="22"/>
      <c r="V164" s="22"/>
      <c r="W164" s="368"/>
      <c r="X164" s="26"/>
      <c r="Y164" s="26"/>
      <c r="Z164" s="26"/>
      <c r="AA164" s="26"/>
      <c r="AB164" s="26"/>
      <c r="AC164" s="26"/>
    </row>
    <row r="165" spans="1:29" s="13" customFormat="1" ht="110.25" x14ac:dyDescent="0.25">
      <c r="A165" s="212">
        <v>11</v>
      </c>
      <c r="B165" s="213" t="s">
        <v>116</v>
      </c>
      <c r="C165" s="86"/>
      <c r="D165" s="336">
        <v>51.775654470400006</v>
      </c>
      <c r="E165" s="106">
        <f t="shared" si="27"/>
        <v>0</v>
      </c>
      <c r="F165" s="21"/>
      <c r="G165" s="14"/>
      <c r="H165" s="21"/>
      <c r="I165" s="22"/>
      <c r="J165" s="336">
        <f t="shared" si="28"/>
        <v>20.710261788160004</v>
      </c>
      <c r="K165" s="336"/>
      <c r="L165" s="336">
        <f t="shared" si="29"/>
        <v>31.065392682240002</v>
      </c>
      <c r="M165" s="21"/>
      <c r="N165" s="14"/>
      <c r="O165" s="14"/>
      <c r="P165" s="14"/>
      <c r="Q165" s="14"/>
      <c r="R165" s="21"/>
      <c r="S165" s="22"/>
      <c r="T165" s="22"/>
      <c r="U165" s="22"/>
      <c r="V165" s="22"/>
      <c r="W165" s="368"/>
      <c r="X165" s="26"/>
      <c r="Y165" s="26"/>
      <c r="Z165" s="26"/>
      <c r="AA165" s="26"/>
      <c r="AB165" s="26"/>
      <c r="AC165" s="26"/>
    </row>
    <row r="166" spans="1:29" s="13" customFormat="1" x14ac:dyDescent="0.25">
      <c r="A166" s="209">
        <v>12</v>
      </c>
      <c r="B166" s="3" t="s">
        <v>126</v>
      </c>
      <c r="C166" s="86"/>
      <c r="D166" s="336"/>
      <c r="E166" s="106">
        <f t="shared" si="27"/>
        <v>0</v>
      </c>
      <c r="F166" s="21"/>
      <c r="G166" s="14"/>
      <c r="H166" s="21"/>
      <c r="I166" s="22"/>
      <c r="J166" s="336">
        <f t="shared" si="28"/>
        <v>0</v>
      </c>
      <c r="K166" s="336"/>
      <c r="L166" s="336">
        <f t="shared" si="29"/>
        <v>0</v>
      </c>
      <c r="M166" s="21"/>
      <c r="N166" s="14"/>
      <c r="O166" s="14"/>
      <c r="P166" s="14"/>
      <c r="Q166" s="14"/>
      <c r="R166" s="21"/>
      <c r="S166" s="22"/>
      <c r="T166" s="22"/>
      <c r="U166" s="22"/>
      <c r="V166" s="22"/>
      <c r="W166" s="368"/>
      <c r="X166" s="26"/>
      <c r="Y166" s="26"/>
      <c r="Z166" s="26"/>
      <c r="AA166" s="26"/>
      <c r="AB166" s="26"/>
      <c r="AC166" s="26"/>
    </row>
    <row r="167" spans="1:29" s="13" customFormat="1" ht="63" x14ac:dyDescent="0.25">
      <c r="A167" s="212">
        <v>13</v>
      </c>
      <c r="B167" s="197" t="s">
        <v>127</v>
      </c>
      <c r="C167" s="86"/>
      <c r="D167" s="336">
        <v>104.49615382079999</v>
      </c>
      <c r="E167" s="106">
        <f t="shared" si="27"/>
        <v>0</v>
      </c>
      <c r="F167" s="21"/>
      <c r="G167" s="14"/>
      <c r="H167" s="21"/>
      <c r="I167" s="22"/>
      <c r="J167" s="336">
        <f t="shared" si="28"/>
        <v>41.798461528319997</v>
      </c>
      <c r="K167" s="336"/>
      <c r="L167" s="336">
        <f t="shared" si="29"/>
        <v>62.697692292479992</v>
      </c>
      <c r="M167" s="21"/>
      <c r="N167" s="14"/>
      <c r="O167" s="14"/>
      <c r="P167" s="14"/>
      <c r="Q167" s="14"/>
      <c r="R167" s="21"/>
      <c r="S167" s="22"/>
      <c r="T167" s="22"/>
      <c r="U167" s="22"/>
      <c r="V167" s="22"/>
      <c r="W167" s="368"/>
      <c r="X167" s="26"/>
      <c r="Y167" s="26"/>
      <c r="Z167" s="26"/>
      <c r="AA167" s="26"/>
      <c r="AB167" s="26"/>
      <c r="AC167" s="26"/>
    </row>
    <row r="168" spans="1:29" s="13" customFormat="1" x14ac:dyDescent="0.25">
      <c r="A168" s="209">
        <v>14</v>
      </c>
      <c r="B168" s="30" t="s">
        <v>91</v>
      </c>
      <c r="C168" s="86"/>
      <c r="D168" s="336"/>
      <c r="E168" s="106">
        <f t="shared" si="27"/>
        <v>0</v>
      </c>
      <c r="F168" s="21"/>
      <c r="G168" s="14"/>
      <c r="H168" s="21"/>
      <c r="I168" s="22"/>
      <c r="J168" s="336">
        <f t="shared" si="28"/>
        <v>0</v>
      </c>
      <c r="K168" s="336"/>
      <c r="L168" s="336">
        <f t="shared" si="29"/>
        <v>0</v>
      </c>
      <c r="M168" s="21"/>
      <c r="N168" s="14"/>
      <c r="O168" s="14"/>
      <c r="P168" s="14"/>
      <c r="Q168" s="14"/>
      <c r="R168" s="21"/>
      <c r="S168" s="22"/>
      <c r="T168" s="22"/>
      <c r="U168" s="22"/>
      <c r="V168" s="22"/>
      <c r="W168" s="368"/>
      <c r="X168" s="26"/>
      <c r="Y168" s="26"/>
      <c r="Z168" s="26"/>
      <c r="AA168" s="26"/>
      <c r="AB168" s="26"/>
      <c r="AC168" s="26"/>
    </row>
    <row r="169" spans="1:29" s="13" customFormat="1" ht="47.25" x14ac:dyDescent="0.25">
      <c r="A169" s="212">
        <v>15</v>
      </c>
      <c r="B169" s="214" t="s">
        <v>117</v>
      </c>
      <c r="C169" s="86"/>
      <c r="D169" s="336">
        <v>6.4400021727999999</v>
      </c>
      <c r="E169" s="106">
        <f t="shared" si="27"/>
        <v>0</v>
      </c>
      <c r="F169" s="21"/>
      <c r="G169" s="14"/>
      <c r="H169" s="21"/>
      <c r="I169" s="22"/>
      <c r="J169" s="336">
        <f t="shared" si="28"/>
        <v>2.57600086912</v>
      </c>
      <c r="K169" s="336"/>
      <c r="L169" s="336">
        <f t="shared" si="29"/>
        <v>3.8640013036799998</v>
      </c>
      <c r="M169" s="21"/>
      <c r="N169" s="14"/>
      <c r="O169" s="14"/>
      <c r="P169" s="14"/>
      <c r="Q169" s="14"/>
      <c r="R169" s="21"/>
      <c r="S169" s="22"/>
      <c r="T169" s="22"/>
      <c r="U169" s="22"/>
      <c r="V169" s="22"/>
      <c r="W169" s="368"/>
      <c r="X169" s="26"/>
      <c r="Y169" s="26"/>
      <c r="Z169" s="26"/>
      <c r="AA169" s="26"/>
      <c r="AB169" s="26"/>
      <c r="AC169" s="26"/>
    </row>
    <row r="170" spans="1:29" s="13" customFormat="1" x14ac:dyDescent="0.25">
      <c r="A170" s="209">
        <v>16</v>
      </c>
      <c r="B170" s="29" t="s">
        <v>118</v>
      </c>
      <c r="C170" s="86"/>
      <c r="D170" s="336"/>
      <c r="E170" s="106">
        <f t="shared" si="27"/>
        <v>0</v>
      </c>
      <c r="F170" s="21"/>
      <c r="G170" s="14"/>
      <c r="H170" s="21"/>
      <c r="I170" s="22"/>
      <c r="J170" s="336">
        <f t="shared" si="28"/>
        <v>0</v>
      </c>
      <c r="K170" s="336"/>
      <c r="L170" s="336">
        <f t="shared" si="29"/>
        <v>0</v>
      </c>
      <c r="M170" s="21"/>
      <c r="N170" s="14"/>
      <c r="O170" s="14"/>
      <c r="P170" s="14"/>
      <c r="Q170" s="14"/>
      <c r="R170" s="21"/>
      <c r="S170" s="22"/>
      <c r="T170" s="22"/>
      <c r="U170" s="22"/>
      <c r="V170" s="22"/>
      <c r="W170" s="368"/>
      <c r="X170" s="26"/>
      <c r="Y170" s="26"/>
      <c r="Z170" s="26"/>
      <c r="AA170" s="26"/>
      <c r="AB170" s="26"/>
      <c r="AC170" s="26"/>
    </row>
    <row r="171" spans="1:29" s="13" customFormat="1" ht="78.75" x14ac:dyDescent="0.25">
      <c r="A171" s="212">
        <v>17</v>
      </c>
      <c r="B171" s="214" t="s">
        <v>119</v>
      </c>
      <c r="C171" s="86"/>
      <c r="D171" s="336">
        <v>5.8240295232000001</v>
      </c>
      <c r="E171" s="106">
        <f t="shared" si="27"/>
        <v>0</v>
      </c>
      <c r="F171" s="21"/>
      <c r="G171" s="14"/>
      <c r="H171" s="21"/>
      <c r="I171" s="22"/>
      <c r="J171" s="336">
        <f t="shared" si="28"/>
        <v>2.3296118092800002</v>
      </c>
      <c r="K171" s="336"/>
      <c r="L171" s="336">
        <f t="shared" si="29"/>
        <v>3.4944177139199999</v>
      </c>
      <c r="M171" s="21"/>
      <c r="N171" s="14"/>
      <c r="O171" s="14"/>
      <c r="P171" s="14"/>
      <c r="Q171" s="14"/>
      <c r="R171" s="21"/>
      <c r="S171" s="22"/>
      <c r="T171" s="22"/>
      <c r="U171" s="22"/>
      <c r="V171" s="22"/>
      <c r="W171" s="368"/>
      <c r="X171" s="26"/>
      <c r="Y171" s="26"/>
      <c r="Z171" s="26"/>
      <c r="AA171" s="26"/>
      <c r="AB171" s="26"/>
      <c r="AC171" s="26"/>
    </row>
    <row r="172" spans="1:29" s="13" customFormat="1" ht="78.75" x14ac:dyDescent="0.25">
      <c r="A172" s="209">
        <v>18</v>
      </c>
      <c r="B172" s="214" t="s">
        <v>120</v>
      </c>
      <c r="C172" s="86"/>
      <c r="D172" s="336">
        <v>10.488787209599998</v>
      </c>
      <c r="E172" s="106">
        <f t="shared" si="27"/>
        <v>0</v>
      </c>
      <c r="F172" s="21"/>
      <c r="G172" s="14"/>
      <c r="H172" s="21"/>
      <c r="I172" s="22"/>
      <c r="J172" s="336">
        <f t="shared" si="28"/>
        <v>4.1955148838399996</v>
      </c>
      <c r="K172" s="336"/>
      <c r="L172" s="336">
        <f t="shared" si="29"/>
        <v>6.2932723257599985</v>
      </c>
      <c r="M172" s="21"/>
      <c r="N172" s="14"/>
      <c r="O172" s="14"/>
      <c r="P172" s="14"/>
      <c r="Q172" s="14"/>
      <c r="R172" s="21"/>
      <c r="S172" s="22"/>
      <c r="T172" s="22"/>
      <c r="U172" s="22"/>
      <c r="V172" s="22"/>
      <c r="W172" s="368"/>
      <c r="X172" s="26"/>
      <c r="Y172" s="26"/>
      <c r="Z172" s="26"/>
      <c r="AA172" s="26"/>
      <c r="AB172" s="26"/>
      <c r="AC172" s="26"/>
    </row>
    <row r="173" spans="1:29" s="13" customFormat="1" ht="63" x14ac:dyDescent="0.25">
      <c r="A173" s="209">
        <v>19</v>
      </c>
      <c r="B173" s="29" t="s">
        <v>131</v>
      </c>
      <c r="C173" s="25"/>
      <c r="D173" s="15">
        <f t="shared" ref="D173" si="30">F173+H173+J173+L173</f>
        <v>0</v>
      </c>
      <c r="E173" s="106">
        <f t="shared" si="27"/>
        <v>0</v>
      </c>
      <c r="F173" s="114"/>
      <c r="G173" s="106"/>
      <c r="H173" s="114"/>
      <c r="I173" s="114"/>
      <c r="J173" s="336"/>
      <c r="K173" s="363"/>
      <c r="L173" s="336"/>
      <c r="M173" s="114"/>
      <c r="N173" s="106">
        <f>O173</f>
        <v>157.12922976779998</v>
      </c>
      <c r="O173" s="106">
        <v>157.12922976779998</v>
      </c>
      <c r="P173" s="106">
        <f>Q173</f>
        <v>133.16036420999998</v>
      </c>
      <c r="Q173" s="106">
        <v>133.16036420999998</v>
      </c>
      <c r="R173" s="114"/>
      <c r="S173" s="114"/>
      <c r="T173" s="114"/>
      <c r="U173" s="114"/>
      <c r="V173" s="114"/>
      <c r="W173" s="370"/>
      <c r="X173" s="111"/>
      <c r="Y173" s="26"/>
      <c r="Z173" s="26"/>
      <c r="AA173" s="26"/>
      <c r="AB173" s="26"/>
      <c r="AC173" s="26"/>
    </row>
    <row r="174" spans="1:29" s="13" customFormat="1" x14ac:dyDescent="0.25">
      <c r="A174" s="209" t="s">
        <v>4</v>
      </c>
      <c r="B174" s="30"/>
      <c r="C174" s="25"/>
      <c r="D174" s="15"/>
      <c r="E174" s="15">
        <f t="shared" ref="E174:E177" si="31">G174+I174+K174+M174</f>
        <v>0</v>
      </c>
      <c r="F174" s="114"/>
      <c r="G174" s="106">
        <f t="array" ref="G174">IF(ISNA(INDEX('приложение 7.2 1 квартал'!H:H,MATCH(B174,'приложение 7.2 1 квартал'!B:B,0))),0,INDEX('приложение 7.2 1 квартал'!H:H,MATCH(B174,'приложение 7.2 1 квартал'!B:B,0)))</f>
        <v>0</v>
      </c>
      <c r="H174" s="114"/>
      <c r="I174" s="114"/>
      <c r="J174" s="336">
        <f t="shared" si="24"/>
        <v>0</v>
      </c>
      <c r="K174" s="363"/>
      <c r="L174" s="336">
        <f t="shared" si="25"/>
        <v>0</v>
      </c>
      <c r="M174" s="114"/>
      <c r="N174" s="106">
        <v>0</v>
      </c>
      <c r="O174" s="106">
        <v>0</v>
      </c>
      <c r="P174" s="106">
        <f t="array" ref="P174">N174/1.18</f>
        <v>0</v>
      </c>
      <c r="Q174" s="106">
        <f t="array" ref="Q174">O174/1.18</f>
        <v>0</v>
      </c>
      <c r="R174" s="114"/>
      <c r="S174" s="114"/>
      <c r="T174" s="114"/>
      <c r="U174" s="114"/>
      <c r="V174" s="114"/>
      <c r="W174" s="370"/>
      <c r="X174" s="111"/>
      <c r="Y174" s="26"/>
      <c r="Z174" s="26"/>
      <c r="AA174" s="26"/>
      <c r="AB174" s="26"/>
      <c r="AC174" s="26"/>
    </row>
    <row r="175" spans="1:29" s="13" customFormat="1" ht="47.25" x14ac:dyDescent="0.25">
      <c r="A175" s="4"/>
      <c r="B175" s="318" t="s">
        <v>10</v>
      </c>
      <c r="C175" s="25"/>
      <c r="D175" s="336"/>
      <c r="E175" s="15">
        <f t="shared" si="31"/>
        <v>0</v>
      </c>
      <c r="F175" s="114"/>
      <c r="G175" s="106">
        <f t="array" ref="G175">IF(ISNA(INDEX('приложение 7.2 1 квартал'!H:H,MATCH(B175,'приложение 7.2 1 квартал'!B:B,0))),0,INDEX('приложение 7.2 1 квартал'!H:H,MATCH(B175,'приложение 7.2 1 квартал'!B:B,0)))</f>
        <v>0</v>
      </c>
      <c r="H175" s="114"/>
      <c r="I175" s="114"/>
      <c r="J175" s="336">
        <f t="shared" si="24"/>
        <v>0</v>
      </c>
      <c r="K175" s="363"/>
      <c r="L175" s="336">
        <f t="shared" si="25"/>
        <v>0</v>
      </c>
      <c r="M175" s="114"/>
      <c r="N175" s="106">
        <v>0</v>
      </c>
      <c r="O175" s="106">
        <v>0</v>
      </c>
      <c r="P175" s="106">
        <f t="array" ref="P175">N175/1.18</f>
        <v>0</v>
      </c>
      <c r="Q175" s="106">
        <f t="array" ref="Q175">O175/1.18</f>
        <v>0</v>
      </c>
      <c r="R175" s="114"/>
      <c r="S175" s="114"/>
      <c r="T175" s="114"/>
      <c r="U175" s="114"/>
      <c r="V175" s="114"/>
      <c r="W175" s="370"/>
      <c r="X175" s="111"/>
      <c r="Y175" s="26"/>
      <c r="Z175" s="26"/>
      <c r="AA175" s="26"/>
      <c r="AB175" s="26"/>
      <c r="AC175" s="26"/>
    </row>
    <row r="176" spans="1:29" s="13" customFormat="1" x14ac:dyDescent="0.25">
      <c r="A176" s="209">
        <v>1</v>
      </c>
      <c r="B176" s="210" t="s">
        <v>3</v>
      </c>
      <c r="C176" s="25"/>
      <c r="D176" s="336"/>
      <c r="E176" s="15">
        <f t="shared" si="31"/>
        <v>0</v>
      </c>
      <c r="F176" s="114"/>
      <c r="G176" s="106">
        <f t="array" ref="G176">IF(ISNA(INDEX('приложение 7.2 1 квартал'!H:H,MATCH(B176,'приложение 7.2 1 квартал'!B:B,0))),0,INDEX('приложение 7.2 1 квартал'!H:H,MATCH(B176,'приложение 7.2 1 квартал'!B:B,0)))</f>
        <v>0</v>
      </c>
      <c r="H176" s="114"/>
      <c r="I176" s="114"/>
      <c r="J176" s="336">
        <f t="shared" si="24"/>
        <v>0</v>
      </c>
      <c r="K176" s="363"/>
      <c r="L176" s="336">
        <f t="shared" si="25"/>
        <v>0</v>
      </c>
      <c r="M176" s="114"/>
      <c r="N176" s="106">
        <v>0</v>
      </c>
      <c r="O176" s="106">
        <v>0</v>
      </c>
      <c r="P176" s="106">
        <f t="array" ref="P176">N176/1.18</f>
        <v>0</v>
      </c>
      <c r="Q176" s="106">
        <f t="array" ref="Q176">O176/1.18</f>
        <v>0</v>
      </c>
      <c r="R176" s="114"/>
      <c r="S176" s="114"/>
      <c r="T176" s="114"/>
      <c r="U176" s="114"/>
      <c r="V176" s="114"/>
      <c r="W176" s="370"/>
      <c r="X176" s="111"/>
      <c r="Y176" s="26"/>
      <c r="Z176" s="26"/>
      <c r="AA176" s="26"/>
      <c r="AB176" s="26"/>
      <c r="AC176" s="26"/>
    </row>
    <row r="177" spans="1:24" s="13" customFormat="1" x14ac:dyDescent="0.25">
      <c r="A177" s="209">
        <v>2</v>
      </c>
      <c r="B177" s="210" t="s">
        <v>5</v>
      </c>
      <c r="C177" s="25"/>
      <c r="D177" s="336"/>
      <c r="E177" s="15">
        <f t="shared" si="31"/>
        <v>0</v>
      </c>
      <c r="F177" s="114"/>
      <c r="G177" s="106">
        <f t="array" ref="G177">IF(ISNA(INDEX('приложение 7.2 1 квартал'!H:H,MATCH(B177,'приложение 7.2 1 квартал'!B:B,0))),0,INDEX('приложение 7.2 1 квартал'!H:H,MATCH(B177,'приложение 7.2 1 квартал'!B:B,0)))</f>
        <v>0</v>
      </c>
      <c r="H177" s="114"/>
      <c r="I177" s="114"/>
      <c r="J177" s="336">
        <f t="shared" si="24"/>
        <v>0</v>
      </c>
      <c r="K177" s="363"/>
      <c r="L177" s="336">
        <f t="shared" si="25"/>
        <v>0</v>
      </c>
      <c r="M177" s="114"/>
      <c r="N177" s="106">
        <v>0</v>
      </c>
      <c r="O177" s="106">
        <v>0</v>
      </c>
      <c r="P177" s="106">
        <f t="array" ref="P177">N177/1.18</f>
        <v>0</v>
      </c>
      <c r="Q177" s="106">
        <f t="array" ref="Q177">O177/1.18</f>
        <v>0</v>
      </c>
      <c r="R177" s="114"/>
      <c r="S177" s="114"/>
      <c r="T177" s="114"/>
      <c r="U177" s="114"/>
      <c r="V177" s="114"/>
      <c r="W177" s="370"/>
      <c r="X177" s="111"/>
    </row>
    <row r="178" spans="1:24" s="13" customFormat="1" ht="16.5" thickBot="1" x14ac:dyDescent="0.3">
      <c r="A178" s="342" t="s">
        <v>4</v>
      </c>
      <c r="B178" s="6"/>
      <c r="C178" s="6"/>
      <c r="D178" s="366"/>
      <c r="E178" s="366"/>
      <c r="F178" s="366"/>
      <c r="G178" s="299"/>
      <c r="H178" s="366"/>
      <c r="I178" s="366"/>
      <c r="J178" s="357"/>
      <c r="K178" s="338"/>
      <c r="L178" s="357"/>
      <c r="M178" s="366"/>
      <c r="N178" s="299"/>
      <c r="O178" s="299"/>
      <c r="P178" s="299"/>
      <c r="Q178" s="299"/>
      <c r="R178" s="366"/>
      <c r="S178" s="366"/>
      <c r="T178" s="366"/>
      <c r="U178" s="366"/>
      <c r="V178" s="366"/>
      <c r="W178" s="371"/>
      <c r="X178" s="26"/>
    </row>
    <row r="179" spans="1:24" s="13" customFormat="1" x14ac:dyDescent="0.25">
      <c r="C179" s="101"/>
      <c r="D179" s="92"/>
      <c r="E179" s="92"/>
      <c r="F179" s="92"/>
      <c r="G179" s="92"/>
      <c r="H179" s="92"/>
      <c r="K179" s="78"/>
      <c r="N179" s="188"/>
      <c r="O179" s="78"/>
      <c r="P179" s="115"/>
      <c r="Q179" s="115"/>
    </row>
    <row r="180" spans="1:24" s="13" customFormat="1" x14ac:dyDescent="0.25">
      <c r="B180" s="454" t="s">
        <v>52</v>
      </c>
      <c r="C180" s="454"/>
      <c r="D180" s="454"/>
      <c r="E180" s="454"/>
      <c r="F180" s="454"/>
      <c r="G180" s="92"/>
      <c r="H180" s="92"/>
      <c r="K180" s="78"/>
      <c r="N180" s="188"/>
      <c r="O180" s="78"/>
      <c r="P180" s="115"/>
      <c r="Q180" s="115"/>
    </row>
    <row r="181" spans="1:24" s="13" customFormat="1" x14ac:dyDescent="0.25">
      <c r="B181" s="13" t="s">
        <v>73</v>
      </c>
      <c r="G181" s="78"/>
      <c r="K181" s="78"/>
      <c r="N181" s="188"/>
      <c r="O181" s="78"/>
      <c r="P181" s="115"/>
      <c r="Q181" s="115"/>
    </row>
    <row r="182" spans="1:24" s="13" customFormat="1" x14ac:dyDescent="0.25">
      <c r="B182" s="455" t="s">
        <v>53</v>
      </c>
      <c r="C182" s="455"/>
      <c r="D182" s="455"/>
      <c r="E182" s="455"/>
      <c r="F182" s="455"/>
      <c r="G182" s="455"/>
      <c r="H182" s="455"/>
      <c r="K182" s="78"/>
      <c r="N182" s="188"/>
      <c r="O182" s="78"/>
      <c r="P182" s="115"/>
      <c r="Q182" s="115"/>
    </row>
    <row r="183" spans="1:24" s="13" customFormat="1" x14ac:dyDescent="0.25">
      <c r="G183" s="78"/>
      <c r="K183" s="78"/>
      <c r="N183" s="188"/>
      <c r="O183" s="78"/>
      <c r="P183" s="115"/>
      <c r="Q183" s="115"/>
    </row>
    <row r="184" spans="1:24" s="13" customFormat="1" ht="20.25" x14ac:dyDescent="0.3">
      <c r="C184" s="102"/>
      <c r="D184" s="102"/>
      <c r="E184" s="102"/>
      <c r="F184" s="102"/>
      <c r="G184" s="103"/>
      <c r="H184" s="102"/>
      <c r="I184" s="102"/>
      <c r="J184" s="102"/>
      <c r="K184" s="103"/>
      <c r="L184" s="102"/>
      <c r="M184" s="102"/>
      <c r="N184" s="300"/>
      <c r="O184" s="103"/>
      <c r="P184" s="301"/>
      <c r="Q184" s="301"/>
    </row>
    <row r="185" spans="1:24" s="13" customFormat="1" ht="23.25" x14ac:dyDescent="0.35">
      <c r="C185" s="102"/>
      <c r="D185" s="102"/>
      <c r="E185" s="34" t="s">
        <v>128</v>
      </c>
      <c r="F185" s="34"/>
      <c r="G185" s="10"/>
      <c r="H185" s="339"/>
      <c r="I185" s="10"/>
      <c r="J185" s="11"/>
      <c r="K185" s="12"/>
      <c r="L185" s="11"/>
      <c r="M185" s="11"/>
      <c r="N185" s="10" t="s">
        <v>129</v>
      </c>
      <c r="O185" s="10"/>
      <c r="P185" s="10"/>
      <c r="Q185" s="340"/>
    </row>
    <row r="186" spans="1:24" s="13" customFormat="1" ht="23.25" x14ac:dyDescent="0.35">
      <c r="C186" s="104"/>
      <c r="D186" s="104"/>
      <c r="E186" s="34"/>
      <c r="F186" s="8"/>
      <c r="G186" s="319"/>
      <c r="H186" s="339"/>
      <c r="I186" s="10"/>
      <c r="J186" s="11"/>
      <c r="K186" s="12"/>
      <c r="L186" s="11"/>
      <c r="M186" s="11"/>
      <c r="N186" s="410"/>
      <c r="O186" s="410"/>
      <c r="P186" s="11"/>
      <c r="Q186" s="340"/>
    </row>
    <row r="187" spans="1:24" s="13" customFormat="1" ht="23.25" x14ac:dyDescent="0.35">
      <c r="C187" s="102"/>
      <c r="D187" s="102"/>
      <c r="E187" s="34" t="s">
        <v>24</v>
      </c>
      <c r="F187" s="34"/>
      <c r="G187" s="10"/>
      <c r="H187" s="339"/>
      <c r="I187" s="10"/>
      <c r="J187" s="11"/>
      <c r="K187" s="12"/>
      <c r="L187" s="11"/>
      <c r="M187" s="11"/>
      <c r="N187" s="319" t="s">
        <v>130</v>
      </c>
      <c r="O187" s="319"/>
      <c r="P187" s="11"/>
      <c r="Q187" s="340"/>
    </row>
    <row r="188" spans="1:24" s="13" customFormat="1" ht="23.25" x14ac:dyDescent="0.35">
      <c r="C188" s="102"/>
      <c r="D188" s="102"/>
      <c r="E188" s="34"/>
      <c r="F188" s="8"/>
      <c r="G188" s="319"/>
      <c r="H188" s="339"/>
      <c r="I188" s="10"/>
      <c r="J188" s="11"/>
      <c r="K188" s="12"/>
      <c r="L188" s="11"/>
      <c r="M188" s="11"/>
      <c r="N188" s="410"/>
      <c r="O188" s="410"/>
      <c r="P188" s="11"/>
      <c r="Q188" s="340"/>
    </row>
    <row r="189" spans="1:24" s="13" customFormat="1" ht="23.25" x14ac:dyDescent="0.35">
      <c r="C189" s="102"/>
      <c r="D189" s="102"/>
      <c r="E189" s="34" t="s">
        <v>19</v>
      </c>
      <c r="F189" s="34"/>
      <c r="G189" s="34"/>
      <c r="H189" s="34"/>
      <c r="I189" s="10"/>
      <c r="J189" s="11"/>
      <c r="K189" s="12"/>
      <c r="L189" s="11"/>
      <c r="M189" s="11"/>
      <c r="N189" s="10" t="s">
        <v>20</v>
      </c>
      <c r="O189" s="10"/>
      <c r="P189" s="10"/>
      <c r="Q189" s="341"/>
    </row>
    <row r="190" spans="1:24" s="13" customFormat="1" ht="23.25" x14ac:dyDescent="0.3">
      <c r="E190" s="34"/>
      <c r="F190" s="8"/>
      <c r="G190" s="312"/>
      <c r="H190" s="313"/>
      <c r="I190" s="312"/>
      <c r="J190" s="314"/>
      <c r="K190" s="315"/>
      <c r="L190" s="11"/>
      <c r="M190" s="11"/>
      <c r="N190" s="410"/>
      <c r="O190" s="410"/>
      <c r="P190" s="11"/>
      <c r="Q190" s="316"/>
    </row>
    <row r="191" spans="1:24" s="13" customFormat="1" ht="23.25" x14ac:dyDescent="0.3">
      <c r="E191" s="34"/>
      <c r="F191" s="8"/>
      <c r="G191" s="8"/>
      <c r="H191" s="9"/>
      <c r="I191" s="10"/>
      <c r="J191" s="11"/>
      <c r="K191" s="12"/>
      <c r="L191" s="11"/>
      <c r="M191" s="11"/>
      <c r="O191" s="7"/>
      <c r="P191" s="302"/>
      <c r="Q191" s="303"/>
    </row>
    <row r="192" spans="1:24" s="13" customFormat="1" x14ac:dyDescent="0.25">
      <c r="G192" s="78"/>
      <c r="K192" s="78"/>
      <c r="N192" s="188"/>
      <c r="O192" s="78"/>
      <c r="P192" s="115"/>
      <c r="Q192" s="115"/>
    </row>
    <row r="193" spans="14:17" s="13" customFormat="1" x14ac:dyDescent="0.25">
      <c r="N193" s="188"/>
      <c r="O193" s="78"/>
      <c r="P193" s="115"/>
      <c r="Q193" s="115"/>
    </row>
  </sheetData>
  <mergeCells count="25">
    <mergeCell ref="N186:O186"/>
    <mergeCell ref="N188:O188"/>
    <mergeCell ref="N190:O190"/>
    <mergeCell ref="A7:W7"/>
    <mergeCell ref="D8:S8"/>
    <mergeCell ref="R9:W9"/>
    <mergeCell ref="A16:A18"/>
    <mergeCell ref="B16:B18"/>
    <mergeCell ref="C16:C18"/>
    <mergeCell ref="D16:M16"/>
    <mergeCell ref="N16:O17"/>
    <mergeCell ref="P16:Q17"/>
    <mergeCell ref="R16:R18"/>
    <mergeCell ref="B180:F180"/>
    <mergeCell ref="B182:H182"/>
    <mergeCell ref="S16:V16"/>
    <mergeCell ref="W16:W18"/>
    <mergeCell ref="D17:E17"/>
    <mergeCell ref="F17:G17"/>
    <mergeCell ref="H17:I17"/>
    <mergeCell ref="J17:K17"/>
    <mergeCell ref="L17:M17"/>
    <mergeCell ref="S17:S18"/>
    <mergeCell ref="T17:T18"/>
    <mergeCell ref="U17:V17"/>
  </mergeCells>
  <conditionalFormatting sqref="B173">
    <cfRule type="duplicateValues" dxfId="7" priority="1"/>
  </conditionalFormatting>
  <conditionalFormatting sqref="B174:B177 B21:B22 B95:B96">
    <cfRule type="duplicateValues" dxfId="6" priority="10"/>
  </conditionalFormatting>
  <pageMargins left="0.31496062992125984" right="0.31496062992125984" top="0.27559055118110237" bottom="0.27559055118110237" header="0.31496062992125984" footer="0.31496062992125984"/>
  <pageSetup paperSize="9" scale="49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189"/>
  <sheetViews>
    <sheetView showZeros="0" zoomScale="60" zoomScaleNormal="60" zoomScaleSheetLayoutView="50" zoomScalePageLayoutView="40" workbookViewId="0">
      <pane xSplit="12" ySplit="21" topLeftCell="M130" activePane="bottomRight" state="frozen"/>
      <selection pane="topRight" activeCell="M1" sqref="M1"/>
      <selection pane="bottomLeft" activeCell="A22" sqref="A22"/>
      <selection pane="bottomRight" activeCell="C189" sqref="C189"/>
    </sheetView>
  </sheetViews>
  <sheetFormatPr defaultRowHeight="15.75" x14ac:dyDescent="0.25"/>
  <cols>
    <col min="1" max="1" width="9" style="13"/>
    <col min="2" max="2" width="35.625" style="13" customWidth="1"/>
    <col min="3" max="3" width="9.75" style="13" customWidth="1"/>
    <col min="4" max="4" width="7.5" style="13" customWidth="1"/>
    <col min="5" max="5" width="8.375" style="13" customWidth="1"/>
    <col min="6" max="6" width="7.875" style="13" customWidth="1"/>
    <col min="7" max="7" width="7.5" style="13" customWidth="1"/>
    <col min="8" max="8" width="9" style="188" customWidth="1"/>
    <col min="9" max="9" width="8.75" style="188" customWidth="1"/>
    <col min="10" max="10" width="9.875" style="188" customWidth="1"/>
    <col min="11" max="11" width="8.125" style="79" customWidth="1"/>
    <col min="12" max="12" width="7.25" style="188" customWidth="1"/>
    <col min="13" max="13" width="8.625" style="13" customWidth="1"/>
    <col min="14" max="14" width="6.875" style="13" customWidth="1"/>
    <col min="15" max="15" width="6.25" style="13" customWidth="1"/>
    <col min="16" max="16" width="6.75" style="13" customWidth="1"/>
    <col min="17" max="17" width="6.125" style="13" customWidth="1"/>
    <col min="18" max="18" width="10.5" style="79" customWidth="1"/>
    <col min="19" max="19" width="9" style="79"/>
    <col min="20" max="20" width="10.5" style="79" customWidth="1"/>
    <col min="21" max="21" width="9" style="79"/>
    <col min="22" max="22" width="9" style="188"/>
    <col min="23" max="23" width="10.375" style="13" bestFit="1" customWidth="1"/>
    <col min="24" max="24" width="9" style="13"/>
    <col min="25" max="25" width="17.125" style="13" customWidth="1"/>
    <col min="26" max="26" width="9" style="188"/>
    <col min="27" max="28" width="9" style="13"/>
    <col min="29" max="29" width="6.75" style="13" customWidth="1"/>
    <col min="30" max="30" width="7.875" style="13" customWidth="1"/>
    <col min="31" max="31" width="9" style="78"/>
    <col min="32" max="16384" width="9" style="13"/>
  </cols>
  <sheetData>
    <row r="1" spans="1:31" ht="18.75" x14ac:dyDescent="0.3">
      <c r="R1" s="188"/>
      <c r="S1" s="188"/>
      <c r="T1" s="188"/>
      <c r="AA1" s="27"/>
      <c r="AB1" s="27"/>
      <c r="AC1" s="27"/>
      <c r="AD1" s="191" t="s">
        <v>74</v>
      </c>
    </row>
    <row r="2" spans="1:31" ht="18.75" x14ac:dyDescent="0.3">
      <c r="R2" s="188"/>
      <c r="S2" s="188"/>
      <c r="T2" s="188"/>
      <c r="AA2" s="27"/>
      <c r="AB2" s="27"/>
      <c r="AC2" s="191" t="s">
        <v>13</v>
      </c>
    </row>
    <row r="3" spans="1:31" ht="18.75" x14ac:dyDescent="0.3">
      <c r="R3" s="188"/>
      <c r="S3" s="188"/>
      <c r="T3" s="188"/>
      <c r="AA3" s="27"/>
      <c r="AB3" s="27"/>
      <c r="AC3" s="78" t="s">
        <v>21</v>
      </c>
    </row>
    <row r="4" spans="1:31" x14ac:dyDescent="0.25">
      <c r="R4" s="188"/>
      <c r="S4" s="188"/>
      <c r="T4" s="188"/>
      <c r="AD4" s="20"/>
    </row>
    <row r="5" spans="1:31" x14ac:dyDescent="0.25">
      <c r="R5" s="188"/>
      <c r="S5" s="188"/>
      <c r="T5" s="188"/>
    </row>
    <row r="6" spans="1:31" ht="25.5" x14ac:dyDescent="0.35">
      <c r="A6" s="446" t="s">
        <v>137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</row>
    <row r="7" spans="1:31" ht="25.5" x14ac:dyDescent="0.35">
      <c r="A7" s="80"/>
      <c r="B7" s="80"/>
      <c r="C7" s="80"/>
      <c r="D7" s="80"/>
      <c r="E7" s="80"/>
      <c r="F7" s="80"/>
      <c r="G7" s="80"/>
      <c r="H7" s="189"/>
      <c r="I7" s="189"/>
      <c r="J7" s="189"/>
      <c r="K7" s="304"/>
      <c r="L7" s="189"/>
      <c r="M7" s="81" t="s">
        <v>138</v>
      </c>
      <c r="N7" s="228"/>
      <c r="O7" s="80"/>
      <c r="P7" s="80"/>
      <c r="Q7" s="80"/>
      <c r="R7" s="189"/>
      <c r="S7" s="189"/>
      <c r="T7" s="189"/>
      <c r="U7" s="304"/>
      <c r="V7" s="189"/>
      <c r="W7" s="80"/>
      <c r="X7" s="80"/>
      <c r="Y7" s="80"/>
      <c r="Z7" s="189"/>
      <c r="AA7" s="80"/>
      <c r="AB7" s="80"/>
      <c r="AC7" s="80"/>
      <c r="AD7" s="80"/>
      <c r="AE7" s="192"/>
    </row>
    <row r="8" spans="1:31" ht="18.75" x14ac:dyDescent="0.25">
      <c r="R8" s="188"/>
      <c r="S8" s="188"/>
      <c r="T8" s="188"/>
      <c r="AD8" s="191" t="s">
        <v>14</v>
      </c>
    </row>
    <row r="9" spans="1:31" ht="18.75" x14ac:dyDescent="0.25">
      <c r="R9" s="188"/>
      <c r="S9" s="188"/>
      <c r="T9" s="188"/>
      <c r="U9" s="456" t="s">
        <v>134</v>
      </c>
      <c r="V9" s="456"/>
      <c r="W9" s="456"/>
      <c r="X9" s="456"/>
      <c r="Y9" s="456"/>
      <c r="Z9" s="456"/>
      <c r="AA9" s="456"/>
      <c r="AB9" s="456"/>
      <c r="AC9" s="456"/>
      <c r="AD9" s="456"/>
      <c r="AE9" s="456"/>
    </row>
    <row r="10" spans="1:31" ht="18.75" x14ac:dyDescent="0.3">
      <c r="R10" s="188"/>
      <c r="S10" s="188"/>
      <c r="T10" s="188"/>
      <c r="U10" s="305"/>
      <c r="V10" s="187"/>
      <c r="W10" s="231"/>
      <c r="X10" s="231"/>
      <c r="Y10" s="231"/>
      <c r="Z10" s="187"/>
      <c r="AA10" s="231"/>
      <c r="AB10" s="420" t="s">
        <v>23</v>
      </c>
      <c r="AC10" s="420"/>
      <c r="AD10" s="420"/>
      <c r="AE10" s="420"/>
    </row>
    <row r="11" spans="1:31" x14ac:dyDescent="0.25">
      <c r="R11" s="188"/>
      <c r="S11" s="188"/>
      <c r="T11" s="188"/>
    </row>
    <row r="12" spans="1:31" ht="19.5" thickBot="1" x14ac:dyDescent="0.35">
      <c r="R12" s="188"/>
      <c r="S12" s="188"/>
      <c r="T12" s="188"/>
      <c r="AA12" s="82"/>
      <c r="AB12" s="83"/>
      <c r="AC12" s="83"/>
      <c r="AD12" s="457" t="s">
        <v>15</v>
      </c>
      <c r="AE12" s="457"/>
    </row>
    <row r="13" spans="1:31" ht="18.75" x14ac:dyDescent="0.3">
      <c r="R13" s="188"/>
      <c r="S13" s="188"/>
      <c r="T13" s="188"/>
      <c r="AB13" s="27"/>
      <c r="AC13" s="191" t="s">
        <v>135</v>
      </c>
      <c r="AE13" s="13"/>
    </row>
    <row r="14" spans="1:31" ht="18.75" x14ac:dyDescent="0.3">
      <c r="R14" s="188"/>
      <c r="S14" s="188"/>
      <c r="T14" s="188"/>
      <c r="AB14" s="27"/>
      <c r="AC14" s="27"/>
      <c r="AD14" s="27"/>
      <c r="AE14" s="191" t="s">
        <v>16</v>
      </c>
    </row>
    <row r="15" spans="1:31" ht="16.5" thickBot="1" x14ac:dyDescent="0.3">
      <c r="H15" s="462"/>
      <c r="I15" s="462"/>
      <c r="J15" s="462"/>
      <c r="K15" s="462"/>
      <c r="L15" s="462"/>
      <c r="R15" s="188"/>
      <c r="S15" s="188"/>
      <c r="T15" s="188"/>
    </row>
    <row r="16" spans="1:31" ht="15.75" customHeight="1" x14ac:dyDescent="0.25">
      <c r="A16" s="458" t="s">
        <v>31</v>
      </c>
      <c r="B16" s="460" t="s">
        <v>54</v>
      </c>
      <c r="C16" s="460" t="s">
        <v>55</v>
      </c>
      <c r="D16" s="460"/>
      <c r="E16" s="460"/>
      <c r="F16" s="460"/>
      <c r="G16" s="460"/>
      <c r="H16" s="463" t="s">
        <v>79</v>
      </c>
      <c r="I16" s="463"/>
      <c r="J16" s="463"/>
      <c r="K16" s="463"/>
      <c r="L16" s="463"/>
      <c r="M16" s="460" t="s">
        <v>56</v>
      </c>
      <c r="N16" s="460"/>
      <c r="O16" s="460"/>
      <c r="P16" s="460"/>
      <c r="Q16" s="460"/>
      <c r="R16" s="463" t="s">
        <v>78</v>
      </c>
      <c r="S16" s="463"/>
      <c r="T16" s="463"/>
      <c r="U16" s="463"/>
      <c r="V16" s="463"/>
      <c r="W16" s="465" t="s">
        <v>57</v>
      </c>
      <c r="X16" s="465"/>
      <c r="Y16" s="465"/>
      <c r="Z16" s="465"/>
      <c r="AA16" s="465"/>
      <c r="AB16" s="465"/>
      <c r="AC16" s="465"/>
      <c r="AD16" s="465"/>
      <c r="AE16" s="466"/>
    </row>
    <row r="17" spans="1:31" x14ac:dyDescent="0.25">
      <c r="A17" s="459"/>
      <c r="B17" s="461"/>
      <c r="C17" s="461"/>
      <c r="D17" s="461"/>
      <c r="E17" s="461"/>
      <c r="F17" s="461"/>
      <c r="G17" s="461"/>
      <c r="H17" s="464"/>
      <c r="I17" s="464"/>
      <c r="J17" s="464"/>
      <c r="K17" s="464"/>
      <c r="L17" s="464"/>
      <c r="M17" s="461"/>
      <c r="N17" s="461"/>
      <c r="O17" s="461"/>
      <c r="P17" s="461"/>
      <c r="Q17" s="461"/>
      <c r="R17" s="464"/>
      <c r="S17" s="464"/>
      <c r="T17" s="464"/>
      <c r="U17" s="464"/>
      <c r="V17" s="464"/>
      <c r="W17" s="467" t="s">
        <v>58</v>
      </c>
      <c r="X17" s="467"/>
      <c r="Y17" s="467"/>
      <c r="Z17" s="467"/>
      <c r="AA17" s="467" t="s">
        <v>59</v>
      </c>
      <c r="AB17" s="467"/>
      <c r="AC17" s="467"/>
      <c r="AD17" s="467"/>
      <c r="AE17" s="468"/>
    </row>
    <row r="18" spans="1:31" ht="78.75" x14ac:dyDescent="0.25">
      <c r="A18" s="459"/>
      <c r="B18" s="461"/>
      <c r="C18" s="329" t="s">
        <v>60</v>
      </c>
      <c r="D18" s="329" t="s">
        <v>61</v>
      </c>
      <c r="E18" s="329" t="s">
        <v>62</v>
      </c>
      <c r="F18" s="329" t="s">
        <v>63</v>
      </c>
      <c r="G18" s="329" t="s">
        <v>64</v>
      </c>
      <c r="H18" s="330" t="s">
        <v>60</v>
      </c>
      <c r="I18" s="330" t="s">
        <v>61</v>
      </c>
      <c r="J18" s="330" t="s">
        <v>62</v>
      </c>
      <c r="K18" s="330" t="s">
        <v>63</v>
      </c>
      <c r="L18" s="330" t="s">
        <v>64</v>
      </c>
      <c r="M18" s="329" t="s">
        <v>60</v>
      </c>
      <c r="N18" s="329" t="s">
        <v>61</v>
      </c>
      <c r="O18" s="329" t="s">
        <v>62</v>
      </c>
      <c r="P18" s="329" t="s">
        <v>63</v>
      </c>
      <c r="Q18" s="329" t="s">
        <v>64</v>
      </c>
      <c r="R18" s="330" t="s">
        <v>60</v>
      </c>
      <c r="S18" s="330" t="s">
        <v>61</v>
      </c>
      <c r="T18" s="330" t="s">
        <v>62</v>
      </c>
      <c r="U18" s="330" t="s">
        <v>63</v>
      </c>
      <c r="V18" s="330" t="s">
        <v>64</v>
      </c>
      <c r="W18" s="329" t="s">
        <v>65</v>
      </c>
      <c r="X18" s="84" t="s">
        <v>66</v>
      </c>
      <c r="Y18" s="84" t="s">
        <v>67</v>
      </c>
      <c r="Z18" s="330" t="s">
        <v>68</v>
      </c>
      <c r="AA18" s="329" t="s">
        <v>69</v>
      </c>
      <c r="AB18" s="84" t="s">
        <v>66</v>
      </c>
      <c r="AC18" s="93" t="s">
        <v>70</v>
      </c>
      <c r="AD18" s="93" t="s">
        <v>71</v>
      </c>
      <c r="AE18" s="372" t="s">
        <v>77</v>
      </c>
    </row>
    <row r="19" spans="1:31" x14ac:dyDescent="0.25">
      <c r="A19" s="328">
        <v>1</v>
      </c>
      <c r="B19" s="329">
        <v>2</v>
      </c>
      <c r="C19" s="329">
        <v>3</v>
      </c>
      <c r="D19" s="329">
        <v>4</v>
      </c>
      <c r="E19" s="329">
        <v>5</v>
      </c>
      <c r="F19" s="329">
        <v>6</v>
      </c>
      <c r="G19" s="329">
        <v>7</v>
      </c>
      <c r="H19" s="329">
        <v>8</v>
      </c>
      <c r="I19" s="329">
        <v>9</v>
      </c>
      <c r="J19" s="329">
        <v>10</v>
      </c>
      <c r="K19" s="329">
        <v>11</v>
      </c>
      <c r="L19" s="329">
        <v>12</v>
      </c>
      <c r="M19" s="329">
        <v>13</v>
      </c>
      <c r="N19" s="329">
        <v>14</v>
      </c>
      <c r="O19" s="329">
        <v>15</v>
      </c>
      <c r="P19" s="329">
        <v>16</v>
      </c>
      <c r="Q19" s="329">
        <v>17</v>
      </c>
      <c r="R19" s="329">
        <v>18</v>
      </c>
      <c r="S19" s="329">
        <v>19</v>
      </c>
      <c r="T19" s="329">
        <v>20</v>
      </c>
      <c r="U19" s="329">
        <v>21</v>
      </c>
      <c r="V19" s="329">
        <v>22</v>
      </c>
      <c r="W19" s="329">
        <v>23</v>
      </c>
      <c r="X19" s="329">
        <v>24</v>
      </c>
      <c r="Y19" s="329">
        <v>25</v>
      </c>
      <c r="Z19" s="329">
        <v>26</v>
      </c>
      <c r="AA19" s="329">
        <v>27</v>
      </c>
      <c r="AB19" s="329">
        <v>28</v>
      </c>
      <c r="AC19" s="329">
        <v>29</v>
      </c>
      <c r="AD19" s="329">
        <v>30</v>
      </c>
      <c r="AE19" s="372">
        <v>31</v>
      </c>
    </row>
    <row r="20" spans="1:31" x14ac:dyDescent="0.25">
      <c r="A20" s="327"/>
      <c r="B20" s="326" t="s">
        <v>60</v>
      </c>
      <c r="C20" s="15">
        <f t="shared" ref="C20:Q20" si="0">C21+C149</f>
        <v>232.18531469600001</v>
      </c>
      <c r="D20" s="15">
        <f t="shared" si="0"/>
        <v>0</v>
      </c>
      <c r="E20" s="15">
        <f t="shared" si="0"/>
        <v>69.987334930000003</v>
      </c>
      <c r="F20" s="15">
        <f t="shared" si="0"/>
        <v>162.197979766</v>
      </c>
      <c r="G20" s="97">
        <f t="shared" si="0"/>
        <v>0</v>
      </c>
      <c r="H20" s="97">
        <f t="shared" si="0"/>
        <v>232.23745695600002</v>
      </c>
      <c r="I20" s="97">
        <f t="shared" si="0"/>
        <v>0</v>
      </c>
      <c r="J20" s="97">
        <f t="shared" si="0"/>
        <v>70.039477189999999</v>
      </c>
      <c r="K20" s="97">
        <f t="shared" si="0"/>
        <v>162.197979766</v>
      </c>
      <c r="L20" s="97">
        <f t="shared" si="0"/>
        <v>0</v>
      </c>
      <c r="M20" s="97">
        <f t="shared" si="0"/>
        <v>0</v>
      </c>
      <c r="N20" s="97">
        <f t="shared" si="0"/>
        <v>0</v>
      </c>
      <c r="O20" s="97">
        <f t="shared" si="0"/>
        <v>0</v>
      </c>
      <c r="P20" s="97">
        <f t="shared" si="0"/>
        <v>0</v>
      </c>
      <c r="Q20" s="97">
        <f t="shared" si="0"/>
        <v>0</v>
      </c>
      <c r="R20" s="97">
        <f>S20+T20+U20+V20</f>
        <v>389.3666867238</v>
      </c>
      <c r="S20" s="97">
        <f t="shared" ref="S20:AE20" si="1">S21+S149</f>
        <v>15.029653509999999</v>
      </c>
      <c r="T20" s="97">
        <f t="shared" si="1"/>
        <v>212.13905344779999</v>
      </c>
      <c r="U20" s="97">
        <f t="shared" si="1"/>
        <v>162.197979766</v>
      </c>
      <c r="V20" s="97">
        <f t="shared" si="1"/>
        <v>0</v>
      </c>
      <c r="W20" s="97"/>
      <c r="X20" s="97"/>
      <c r="Y20" s="97">
        <f t="shared" si="1"/>
        <v>0</v>
      </c>
      <c r="Z20" s="97">
        <f t="shared" si="1"/>
        <v>6.07</v>
      </c>
      <c r="AA20" s="97">
        <f t="shared" si="1"/>
        <v>0</v>
      </c>
      <c r="AB20" s="97">
        <f t="shared" si="1"/>
        <v>0</v>
      </c>
      <c r="AC20" s="97">
        <f t="shared" si="1"/>
        <v>0</v>
      </c>
      <c r="AD20" s="97">
        <f t="shared" si="1"/>
        <v>0</v>
      </c>
      <c r="AE20" s="353">
        <f t="shared" si="1"/>
        <v>34.268999999999998</v>
      </c>
    </row>
    <row r="21" spans="1:31" ht="31.5" x14ac:dyDescent="0.25">
      <c r="A21" s="4">
        <v>1</v>
      </c>
      <c r="B21" s="326" t="s">
        <v>12</v>
      </c>
      <c r="C21" s="18">
        <f>SUM(C24:C135)</f>
        <v>232.18531469600001</v>
      </c>
      <c r="D21" s="18">
        <f t="shared" ref="D21:V21" si="2">SUM(D24:D135)</f>
        <v>0</v>
      </c>
      <c r="E21" s="18">
        <f t="shared" si="2"/>
        <v>69.987334930000003</v>
      </c>
      <c r="F21" s="18">
        <f t="shared" si="2"/>
        <v>162.197979766</v>
      </c>
      <c r="G21" s="18">
        <f t="shared" si="2"/>
        <v>0</v>
      </c>
      <c r="H21" s="18">
        <f t="shared" si="2"/>
        <v>232.23745695600002</v>
      </c>
      <c r="I21" s="18">
        <f t="shared" si="2"/>
        <v>0</v>
      </c>
      <c r="J21" s="18">
        <f t="shared" si="2"/>
        <v>70.039477189999999</v>
      </c>
      <c r="K21" s="18">
        <f t="shared" si="2"/>
        <v>162.197979766</v>
      </c>
      <c r="L21" s="18">
        <f t="shared" si="2"/>
        <v>0</v>
      </c>
      <c r="M21" s="18">
        <f t="shared" si="2"/>
        <v>0</v>
      </c>
      <c r="N21" s="18">
        <f t="shared" si="2"/>
        <v>0</v>
      </c>
      <c r="O21" s="18">
        <f t="shared" si="2"/>
        <v>0</v>
      </c>
      <c r="P21" s="18">
        <f t="shared" si="2"/>
        <v>0</v>
      </c>
      <c r="Q21" s="18">
        <f t="shared" si="2"/>
        <v>0</v>
      </c>
      <c r="R21" s="18">
        <f t="shared" si="2"/>
        <v>232.23745695600002</v>
      </c>
      <c r="S21" s="18">
        <f t="shared" si="2"/>
        <v>0</v>
      </c>
      <c r="T21" s="18">
        <f t="shared" si="2"/>
        <v>70.039477189999999</v>
      </c>
      <c r="U21" s="18">
        <f t="shared" si="2"/>
        <v>162.197979766</v>
      </c>
      <c r="V21" s="18">
        <f t="shared" si="2"/>
        <v>0</v>
      </c>
      <c r="W21" s="18"/>
      <c r="X21" s="18"/>
      <c r="Y21" s="18">
        <f>SUM(Y24:Y135)</f>
        <v>0</v>
      </c>
      <c r="Z21" s="18">
        <f>SUM(Z24:Z135)</f>
        <v>4.1800000000000006</v>
      </c>
      <c r="AA21" s="18"/>
      <c r="AB21" s="18"/>
      <c r="AC21" s="18">
        <f>SUM(AC24:AC135)</f>
        <v>0</v>
      </c>
      <c r="AD21" s="18">
        <f>SUM(AD24:AD135)</f>
        <v>0</v>
      </c>
      <c r="AE21" s="354">
        <f>SUM(AE24:AE135)</f>
        <v>0</v>
      </c>
    </row>
    <row r="22" spans="1:31" ht="31.5" x14ac:dyDescent="0.25">
      <c r="A22" s="4" t="s">
        <v>1</v>
      </c>
      <c r="B22" s="332" t="s">
        <v>11</v>
      </c>
      <c r="C22" s="18">
        <f>SUM(C24:C134)</f>
        <v>69.987334930000003</v>
      </c>
      <c r="D22" s="18">
        <f t="shared" ref="D22:V22" si="3">SUM(D24:D134)</f>
        <v>0</v>
      </c>
      <c r="E22" s="18">
        <f t="shared" si="3"/>
        <v>69.987334930000003</v>
      </c>
      <c r="F22" s="18">
        <f t="shared" si="3"/>
        <v>0</v>
      </c>
      <c r="G22" s="18">
        <f t="shared" si="3"/>
        <v>0</v>
      </c>
      <c r="H22" s="18">
        <f t="shared" si="3"/>
        <v>70.039477189999999</v>
      </c>
      <c r="I22" s="18">
        <f t="shared" si="3"/>
        <v>0</v>
      </c>
      <c r="J22" s="18">
        <f t="shared" si="3"/>
        <v>70.039477189999999</v>
      </c>
      <c r="K22" s="18">
        <f t="shared" si="3"/>
        <v>0</v>
      </c>
      <c r="L22" s="18">
        <f t="shared" si="3"/>
        <v>0</v>
      </c>
      <c r="M22" s="18">
        <f t="shared" si="3"/>
        <v>0</v>
      </c>
      <c r="N22" s="18">
        <f t="shared" si="3"/>
        <v>0</v>
      </c>
      <c r="O22" s="18">
        <f t="shared" si="3"/>
        <v>0</v>
      </c>
      <c r="P22" s="18">
        <f t="shared" si="3"/>
        <v>0</v>
      </c>
      <c r="Q22" s="18">
        <f t="shared" si="3"/>
        <v>0</v>
      </c>
      <c r="R22" s="18">
        <f t="shared" si="3"/>
        <v>70.039477189999999</v>
      </c>
      <c r="S22" s="18">
        <f t="shared" si="3"/>
        <v>0</v>
      </c>
      <c r="T22" s="18">
        <f t="shared" si="3"/>
        <v>70.039477189999999</v>
      </c>
      <c r="U22" s="18">
        <f t="shared" si="3"/>
        <v>0</v>
      </c>
      <c r="V22" s="18">
        <f t="shared" si="3"/>
        <v>0</v>
      </c>
      <c r="W22" s="18"/>
      <c r="X22" s="18"/>
      <c r="Y22" s="18">
        <f>SUM(Y24:Y135)</f>
        <v>0</v>
      </c>
      <c r="Z22" s="18">
        <f>SUM(Z24:Z135)</f>
        <v>4.1800000000000006</v>
      </c>
      <c r="AA22" s="362"/>
      <c r="AB22" s="362"/>
      <c r="AC22" s="18">
        <f>SUM(AC24:AC135)</f>
        <v>0</v>
      </c>
      <c r="AD22" s="18">
        <f>SUM(AD24:AD135)</f>
        <v>0</v>
      </c>
      <c r="AE22" s="354">
        <f>SUM(AE24:AE135)</f>
        <v>0</v>
      </c>
    </row>
    <row r="23" spans="1:31" x14ac:dyDescent="0.25">
      <c r="A23" s="209">
        <v>1</v>
      </c>
      <c r="B23" s="194" t="s">
        <v>18</v>
      </c>
      <c r="C23" s="15"/>
      <c r="D23" s="336"/>
      <c r="E23" s="336"/>
      <c r="F23" s="336"/>
      <c r="G23" s="18"/>
      <c r="H23" s="14"/>
      <c r="I23" s="14"/>
      <c r="J23" s="14"/>
      <c r="K23" s="22"/>
      <c r="L23" s="14"/>
      <c r="M23" s="22"/>
      <c r="N23" s="22"/>
      <c r="O23" s="22"/>
      <c r="P23" s="22"/>
      <c r="Q23" s="22"/>
      <c r="R23" s="14"/>
      <c r="S23" s="14"/>
      <c r="T23" s="14"/>
      <c r="U23" s="22"/>
      <c r="V23" s="14"/>
      <c r="W23" s="5"/>
      <c r="X23" s="5"/>
      <c r="Y23" s="5"/>
      <c r="Z23" s="23"/>
      <c r="AA23" s="5"/>
      <c r="AB23" s="5"/>
      <c r="AC23" s="5"/>
      <c r="AD23" s="5"/>
      <c r="AE23" s="91"/>
    </row>
    <row r="24" spans="1:31" ht="31.5" x14ac:dyDescent="0.25">
      <c r="A24" s="209">
        <v>2</v>
      </c>
      <c r="B24" s="376" t="s">
        <v>139</v>
      </c>
      <c r="C24" s="335">
        <f>SUM(D24:G24)</f>
        <v>0</v>
      </c>
      <c r="D24" s="336"/>
      <c r="E24" s="336"/>
      <c r="F24" s="336"/>
      <c r="G24" s="18"/>
      <c r="H24" s="14">
        <f>SUM(I24:L24)</f>
        <v>0</v>
      </c>
      <c r="I24" s="14"/>
      <c r="J24" s="21"/>
      <c r="K24" s="335"/>
      <c r="L24" s="21"/>
      <c r="M24" s="364">
        <f>SUM(N24:Q24)</f>
        <v>0</v>
      </c>
      <c r="N24" s="364"/>
      <c r="O24" s="364"/>
      <c r="P24" s="364"/>
      <c r="Q24" s="364"/>
      <c r="R24" s="21">
        <f>SUM(S24:V24)</f>
        <v>0</v>
      </c>
      <c r="S24" s="21"/>
      <c r="T24" s="21"/>
      <c r="U24" s="21"/>
      <c r="V24" s="14"/>
      <c r="W24" s="90"/>
      <c r="X24" s="19"/>
      <c r="Y24" s="88"/>
      <c r="Z24" s="23"/>
      <c r="AA24" s="90"/>
      <c r="AB24" s="19"/>
      <c r="AC24" s="88"/>
      <c r="AD24" s="88"/>
      <c r="AE24" s="91"/>
    </row>
    <row r="25" spans="1:31" ht="31.5" x14ac:dyDescent="0.25">
      <c r="A25" s="209">
        <v>3</v>
      </c>
      <c r="B25" s="376" t="s">
        <v>140</v>
      </c>
      <c r="C25" s="335">
        <f t="shared" ref="C25:C88" si="4">SUM(D25:G25)</f>
        <v>0</v>
      </c>
      <c r="D25" s="336"/>
      <c r="E25" s="336"/>
      <c r="F25" s="336"/>
      <c r="G25" s="18"/>
      <c r="H25" s="14">
        <f t="shared" ref="H25:H88" si="5">SUM(I25:L25)</f>
        <v>0</v>
      </c>
      <c r="I25" s="14"/>
      <c r="J25" s="21"/>
      <c r="K25" s="335"/>
      <c r="L25" s="21"/>
      <c r="M25" s="364">
        <f t="shared" ref="M25:M88" si="6">SUM(N25:Q25)</f>
        <v>0</v>
      </c>
      <c r="N25" s="364"/>
      <c r="O25" s="364"/>
      <c r="P25" s="364"/>
      <c r="Q25" s="364"/>
      <c r="R25" s="21">
        <f t="shared" ref="R25:R88" si="7">SUM(S25:V25)</f>
        <v>0</v>
      </c>
      <c r="S25" s="21"/>
      <c r="T25" s="21"/>
      <c r="U25" s="21"/>
      <c r="V25" s="14"/>
      <c r="W25" s="90"/>
      <c r="X25" s="19"/>
      <c r="Y25" s="88"/>
      <c r="Z25" s="23"/>
      <c r="AA25" s="90"/>
      <c r="AB25" s="19"/>
      <c r="AC25" s="88"/>
      <c r="AD25" s="88"/>
      <c r="AE25" s="91"/>
    </row>
    <row r="26" spans="1:31" x14ac:dyDescent="0.25">
      <c r="A26" s="209">
        <v>4</v>
      </c>
      <c r="B26" s="196" t="s">
        <v>121</v>
      </c>
      <c r="C26" s="335">
        <f t="shared" si="4"/>
        <v>0</v>
      </c>
      <c r="D26" s="336"/>
      <c r="E26" s="336"/>
      <c r="F26" s="336"/>
      <c r="G26" s="356"/>
      <c r="H26" s="14">
        <f t="shared" si="5"/>
        <v>0</v>
      </c>
      <c r="I26" s="14"/>
      <c r="J26" s="21"/>
      <c r="K26" s="335"/>
      <c r="L26" s="21"/>
      <c r="M26" s="364">
        <f t="shared" si="6"/>
        <v>0</v>
      </c>
      <c r="N26" s="364"/>
      <c r="O26" s="364"/>
      <c r="P26" s="364"/>
      <c r="Q26" s="364"/>
      <c r="R26" s="21">
        <f t="shared" si="7"/>
        <v>0</v>
      </c>
      <c r="S26" s="21"/>
      <c r="T26" s="21"/>
      <c r="U26" s="21"/>
      <c r="V26" s="14"/>
      <c r="W26" s="90"/>
      <c r="X26" s="19"/>
      <c r="Y26" s="88"/>
      <c r="Z26" s="23"/>
      <c r="AA26" s="90"/>
      <c r="AB26" s="19"/>
      <c r="AC26" s="88"/>
      <c r="AD26" s="88"/>
      <c r="AE26" s="91"/>
    </row>
    <row r="27" spans="1:31" ht="31.5" x14ac:dyDescent="0.25">
      <c r="A27" s="209">
        <v>5</v>
      </c>
      <c r="B27" s="376" t="s">
        <v>141</v>
      </c>
      <c r="C27" s="335">
        <f t="shared" si="4"/>
        <v>0</v>
      </c>
      <c r="D27" s="336"/>
      <c r="E27" s="336"/>
      <c r="F27" s="336"/>
      <c r="G27" s="356"/>
      <c r="H27" s="14">
        <f t="shared" si="5"/>
        <v>0</v>
      </c>
      <c r="I27" s="14"/>
      <c r="J27" s="21"/>
      <c r="K27" s="335"/>
      <c r="L27" s="21"/>
      <c r="M27" s="364">
        <f t="shared" si="6"/>
        <v>0</v>
      </c>
      <c r="N27" s="364"/>
      <c r="O27" s="364"/>
      <c r="P27" s="364"/>
      <c r="Q27" s="364"/>
      <c r="R27" s="21">
        <f t="shared" si="7"/>
        <v>0</v>
      </c>
      <c r="S27" s="21"/>
      <c r="T27" s="21"/>
      <c r="U27" s="21"/>
      <c r="V27" s="14"/>
      <c r="W27" s="90"/>
      <c r="X27" s="19"/>
      <c r="Y27" s="88"/>
      <c r="Z27" s="23"/>
      <c r="AA27" s="90"/>
      <c r="AB27" s="19"/>
      <c r="AC27" s="88"/>
      <c r="AD27" s="88"/>
      <c r="AE27" s="91"/>
    </row>
    <row r="28" spans="1:31" ht="31.5" x14ac:dyDescent="0.25">
      <c r="A28" s="209">
        <v>6</v>
      </c>
      <c r="B28" s="376" t="s">
        <v>142</v>
      </c>
      <c r="C28" s="335">
        <f t="shared" si="4"/>
        <v>0</v>
      </c>
      <c r="D28" s="336"/>
      <c r="E28" s="336"/>
      <c r="F28" s="336"/>
      <c r="G28" s="356"/>
      <c r="H28" s="14">
        <f t="shared" si="5"/>
        <v>0</v>
      </c>
      <c r="I28" s="14"/>
      <c r="J28" s="21"/>
      <c r="K28" s="335"/>
      <c r="L28" s="21"/>
      <c r="M28" s="364">
        <f t="shared" si="6"/>
        <v>0</v>
      </c>
      <c r="N28" s="364"/>
      <c r="O28" s="364"/>
      <c r="P28" s="364"/>
      <c r="Q28" s="364"/>
      <c r="R28" s="21">
        <f t="shared" si="7"/>
        <v>0</v>
      </c>
      <c r="S28" s="21"/>
      <c r="T28" s="21"/>
      <c r="U28" s="21"/>
      <c r="V28" s="14"/>
      <c r="W28" s="90"/>
      <c r="X28" s="19"/>
      <c r="Y28" s="88"/>
      <c r="Z28" s="23"/>
      <c r="AA28" s="90"/>
      <c r="AB28" s="19"/>
      <c r="AC28" s="88"/>
      <c r="AD28" s="88"/>
      <c r="AE28" s="91"/>
    </row>
    <row r="29" spans="1:31" ht="31.5" x14ac:dyDescent="0.25">
      <c r="A29" s="209">
        <v>7</v>
      </c>
      <c r="B29" s="376" t="s">
        <v>124</v>
      </c>
      <c r="C29" s="335">
        <f t="shared" si="4"/>
        <v>0</v>
      </c>
      <c r="D29" s="336"/>
      <c r="E29" s="336"/>
      <c r="F29" s="336"/>
      <c r="G29" s="356"/>
      <c r="H29" s="14">
        <f t="shared" si="5"/>
        <v>0</v>
      </c>
      <c r="I29" s="14"/>
      <c r="J29" s="21"/>
      <c r="K29" s="335"/>
      <c r="L29" s="21"/>
      <c r="M29" s="364">
        <f t="shared" si="6"/>
        <v>0</v>
      </c>
      <c r="N29" s="364"/>
      <c r="O29" s="364"/>
      <c r="P29" s="364"/>
      <c r="Q29" s="364"/>
      <c r="R29" s="21">
        <f t="shared" si="7"/>
        <v>0</v>
      </c>
      <c r="S29" s="21"/>
      <c r="T29" s="21"/>
      <c r="U29" s="21"/>
      <c r="V29" s="14"/>
      <c r="W29" s="90"/>
      <c r="X29" s="19"/>
      <c r="Y29" s="88"/>
      <c r="Z29" s="23"/>
      <c r="AA29" s="90"/>
      <c r="AB29" s="19"/>
      <c r="AC29" s="88"/>
      <c r="AD29" s="88"/>
      <c r="AE29" s="91"/>
    </row>
    <row r="30" spans="1:31" ht="31.5" x14ac:dyDescent="0.25">
      <c r="A30" s="209">
        <v>8</v>
      </c>
      <c r="B30" s="376" t="s">
        <v>143</v>
      </c>
      <c r="C30" s="335">
        <f t="shared" si="4"/>
        <v>0</v>
      </c>
      <c r="D30" s="336"/>
      <c r="E30" s="336"/>
      <c r="F30" s="336"/>
      <c r="G30" s="356"/>
      <c r="H30" s="14">
        <f t="shared" si="5"/>
        <v>0</v>
      </c>
      <c r="I30" s="14"/>
      <c r="J30" s="21"/>
      <c r="K30" s="335"/>
      <c r="L30" s="21"/>
      <c r="M30" s="364">
        <f t="shared" si="6"/>
        <v>0</v>
      </c>
      <c r="N30" s="364"/>
      <c r="O30" s="364"/>
      <c r="P30" s="364"/>
      <c r="Q30" s="364"/>
      <c r="R30" s="21">
        <f t="shared" si="7"/>
        <v>0</v>
      </c>
      <c r="S30" s="21"/>
      <c r="T30" s="21"/>
      <c r="U30" s="21"/>
      <c r="V30" s="14"/>
      <c r="W30" s="90"/>
      <c r="X30" s="19"/>
      <c r="Y30" s="88"/>
      <c r="Z30" s="23"/>
      <c r="AA30" s="90"/>
      <c r="AB30" s="19"/>
      <c r="AC30" s="88"/>
      <c r="AD30" s="88"/>
      <c r="AE30" s="91"/>
    </row>
    <row r="31" spans="1:31" ht="31.5" x14ac:dyDescent="0.25">
      <c r="A31" s="209">
        <v>9</v>
      </c>
      <c r="B31" s="376" t="s">
        <v>144</v>
      </c>
      <c r="C31" s="335">
        <f t="shared" si="4"/>
        <v>0</v>
      </c>
      <c r="D31" s="336"/>
      <c r="E31" s="336"/>
      <c r="F31" s="336"/>
      <c r="G31" s="356"/>
      <c r="H31" s="14">
        <f t="shared" si="5"/>
        <v>0</v>
      </c>
      <c r="I31" s="14"/>
      <c r="J31" s="21"/>
      <c r="K31" s="335"/>
      <c r="L31" s="21"/>
      <c r="M31" s="364">
        <f t="shared" si="6"/>
        <v>0</v>
      </c>
      <c r="N31" s="364"/>
      <c r="O31" s="364"/>
      <c r="P31" s="364"/>
      <c r="Q31" s="364"/>
      <c r="R31" s="21">
        <f t="shared" si="7"/>
        <v>0</v>
      </c>
      <c r="S31" s="21"/>
      <c r="T31" s="21"/>
      <c r="U31" s="21"/>
      <c r="V31" s="14"/>
      <c r="W31" s="90"/>
      <c r="X31" s="19"/>
      <c r="Y31" s="88"/>
      <c r="Z31" s="23"/>
      <c r="AA31" s="90"/>
      <c r="AB31" s="19"/>
      <c r="AC31" s="88"/>
      <c r="AD31" s="88"/>
      <c r="AE31" s="91"/>
    </row>
    <row r="32" spans="1:31" x14ac:dyDescent="0.25">
      <c r="A32" s="209">
        <v>10</v>
      </c>
      <c r="B32" s="196" t="s">
        <v>81</v>
      </c>
      <c r="C32" s="335">
        <f t="shared" si="4"/>
        <v>0</v>
      </c>
      <c r="D32" s="336"/>
      <c r="E32" s="336"/>
      <c r="F32" s="336"/>
      <c r="G32" s="356"/>
      <c r="H32" s="14">
        <f t="shared" si="5"/>
        <v>0</v>
      </c>
      <c r="I32" s="14"/>
      <c r="J32" s="21"/>
      <c r="K32" s="335"/>
      <c r="L32" s="21"/>
      <c r="M32" s="364">
        <f t="shared" si="6"/>
        <v>0</v>
      </c>
      <c r="N32" s="364"/>
      <c r="O32" s="364"/>
      <c r="P32" s="364"/>
      <c r="Q32" s="364"/>
      <c r="R32" s="21">
        <f t="shared" si="7"/>
        <v>0</v>
      </c>
      <c r="S32" s="21"/>
      <c r="T32" s="21"/>
      <c r="U32" s="21"/>
      <c r="V32" s="14"/>
      <c r="W32" s="90"/>
      <c r="X32" s="19"/>
      <c r="Y32" s="88"/>
      <c r="Z32" s="23"/>
      <c r="AA32" s="90"/>
      <c r="AB32" s="19"/>
      <c r="AC32" s="88"/>
      <c r="AD32" s="88"/>
      <c r="AE32" s="91"/>
    </row>
    <row r="33" spans="1:31" ht="47.25" x14ac:dyDescent="0.25">
      <c r="A33" s="209">
        <v>11</v>
      </c>
      <c r="B33" s="117" t="s">
        <v>122</v>
      </c>
      <c r="C33" s="335">
        <f t="shared" si="4"/>
        <v>0</v>
      </c>
      <c r="D33" s="336"/>
      <c r="E33" s="336"/>
      <c r="F33" s="336"/>
      <c r="G33" s="356"/>
      <c r="H33" s="14">
        <f t="shared" si="5"/>
        <v>0</v>
      </c>
      <c r="I33" s="14"/>
      <c r="J33" s="21"/>
      <c r="K33" s="335"/>
      <c r="L33" s="21"/>
      <c r="M33" s="364">
        <f t="shared" si="6"/>
        <v>0</v>
      </c>
      <c r="N33" s="364"/>
      <c r="O33" s="364"/>
      <c r="P33" s="364"/>
      <c r="Q33" s="364"/>
      <c r="R33" s="21">
        <f t="shared" si="7"/>
        <v>0</v>
      </c>
      <c r="S33" s="21"/>
      <c r="T33" s="21"/>
      <c r="U33" s="21"/>
      <c r="V33" s="14"/>
      <c r="W33" s="90"/>
      <c r="X33" s="19"/>
      <c r="Y33" s="88"/>
      <c r="Z33" s="23"/>
      <c r="AA33" s="90"/>
      <c r="AB33" s="19"/>
      <c r="AC33" s="88"/>
      <c r="AD33" s="88"/>
      <c r="AE33" s="91"/>
    </row>
    <row r="34" spans="1:31" ht="47.25" x14ac:dyDescent="0.25">
      <c r="A34" s="209">
        <v>12</v>
      </c>
      <c r="B34" s="197" t="s">
        <v>145</v>
      </c>
      <c r="C34" s="335">
        <f t="shared" si="4"/>
        <v>0</v>
      </c>
      <c r="D34" s="336"/>
      <c r="E34" s="336"/>
      <c r="F34" s="336"/>
      <c r="G34" s="356"/>
      <c r="H34" s="14">
        <f t="shared" si="5"/>
        <v>0</v>
      </c>
      <c r="I34" s="14"/>
      <c r="J34" s="21"/>
      <c r="K34" s="335"/>
      <c r="L34" s="21"/>
      <c r="M34" s="364">
        <f t="shared" si="6"/>
        <v>0</v>
      </c>
      <c r="N34" s="364"/>
      <c r="O34" s="364"/>
      <c r="P34" s="364"/>
      <c r="Q34" s="364"/>
      <c r="R34" s="21">
        <f t="shared" si="7"/>
        <v>0</v>
      </c>
      <c r="S34" s="21"/>
      <c r="T34" s="21"/>
      <c r="U34" s="21"/>
      <c r="V34" s="14"/>
      <c r="W34" s="90"/>
      <c r="X34" s="19"/>
      <c r="Y34" s="88"/>
      <c r="Z34" s="23"/>
      <c r="AA34" s="90"/>
      <c r="AB34" s="19"/>
      <c r="AC34" s="88"/>
      <c r="AD34" s="88"/>
      <c r="AE34" s="91"/>
    </row>
    <row r="35" spans="1:31" ht="31.5" x14ac:dyDescent="0.25">
      <c r="A35" s="209">
        <v>13</v>
      </c>
      <c r="B35" s="376" t="s">
        <v>146</v>
      </c>
      <c r="C35" s="335">
        <f t="shared" si="4"/>
        <v>0</v>
      </c>
      <c r="D35" s="336"/>
      <c r="E35" s="336"/>
      <c r="F35" s="336"/>
      <c r="G35" s="356"/>
      <c r="H35" s="14">
        <f t="shared" si="5"/>
        <v>0</v>
      </c>
      <c r="I35" s="14"/>
      <c r="J35" s="21"/>
      <c r="K35" s="335"/>
      <c r="L35" s="21"/>
      <c r="M35" s="364">
        <f t="shared" si="6"/>
        <v>0</v>
      </c>
      <c r="N35" s="364"/>
      <c r="O35" s="364"/>
      <c r="P35" s="364"/>
      <c r="Q35" s="364"/>
      <c r="R35" s="21">
        <f t="shared" si="7"/>
        <v>0</v>
      </c>
      <c r="S35" s="21"/>
      <c r="T35" s="21"/>
      <c r="U35" s="21"/>
      <c r="V35" s="14"/>
      <c r="W35" s="90"/>
      <c r="X35" s="19"/>
      <c r="Y35" s="88"/>
      <c r="Z35" s="23"/>
      <c r="AA35" s="90"/>
      <c r="AB35" s="19"/>
      <c r="AC35" s="88"/>
      <c r="AD35" s="88"/>
      <c r="AE35" s="91"/>
    </row>
    <row r="36" spans="1:31" ht="31.5" x14ac:dyDescent="0.25">
      <c r="A36" s="209">
        <v>14</v>
      </c>
      <c r="B36" s="376" t="s">
        <v>147</v>
      </c>
      <c r="C36" s="335">
        <f t="shared" si="4"/>
        <v>0</v>
      </c>
      <c r="D36" s="336"/>
      <c r="E36" s="336"/>
      <c r="F36" s="336"/>
      <c r="G36" s="356"/>
      <c r="H36" s="14">
        <f t="shared" si="5"/>
        <v>0</v>
      </c>
      <c r="I36" s="14"/>
      <c r="J36" s="21"/>
      <c r="K36" s="335"/>
      <c r="L36" s="21"/>
      <c r="M36" s="364">
        <f t="shared" si="6"/>
        <v>0</v>
      </c>
      <c r="N36" s="364"/>
      <c r="O36" s="364"/>
      <c r="P36" s="364"/>
      <c r="Q36" s="364"/>
      <c r="R36" s="21">
        <f t="shared" si="7"/>
        <v>0</v>
      </c>
      <c r="S36" s="21"/>
      <c r="T36" s="21"/>
      <c r="U36" s="21"/>
      <c r="V36" s="14"/>
      <c r="W36" s="90"/>
      <c r="X36" s="19"/>
      <c r="Y36" s="88"/>
      <c r="Z36" s="23"/>
      <c r="AA36" s="90"/>
      <c r="AB36" s="19"/>
      <c r="AC36" s="88"/>
      <c r="AD36" s="88"/>
      <c r="AE36" s="91"/>
    </row>
    <row r="37" spans="1:31" ht="31.5" x14ac:dyDescent="0.25">
      <c r="A37" s="209">
        <v>15</v>
      </c>
      <c r="B37" s="377" t="s">
        <v>148</v>
      </c>
      <c r="C37" s="335">
        <f t="shared" si="4"/>
        <v>0</v>
      </c>
      <c r="D37" s="336"/>
      <c r="E37" s="336"/>
      <c r="F37" s="336"/>
      <c r="G37" s="356"/>
      <c r="H37" s="14">
        <f t="shared" si="5"/>
        <v>0</v>
      </c>
      <c r="I37" s="14"/>
      <c r="J37" s="21"/>
      <c r="K37" s="335"/>
      <c r="L37" s="21"/>
      <c r="M37" s="364">
        <f t="shared" si="6"/>
        <v>0</v>
      </c>
      <c r="N37" s="364"/>
      <c r="O37" s="364"/>
      <c r="P37" s="364"/>
      <c r="Q37" s="364"/>
      <c r="R37" s="21">
        <f t="shared" si="7"/>
        <v>0</v>
      </c>
      <c r="S37" s="21"/>
      <c r="T37" s="21"/>
      <c r="U37" s="21"/>
      <c r="V37" s="14"/>
      <c r="W37" s="90"/>
      <c r="X37" s="19"/>
      <c r="Y37" s="88"/>
      <c r="Z37" s="23"/>
      <c r="AA37" s="90"/>
      <c r="AB37" s="19"/>
      <c r="AC37" s="88"/>
      <c r="AD37" s="88"/>
      <c r="AE37" s="91"/>
    </row>
    <row r="38" spans="1:31" ht="31.5" x14ac:dyDescent="0.25">
      <c r="A38" s="209">
        <v>16</v>
      </c>
      <c r="B38" s="377" t="s">
        <v>149</v>
      </c>
      <c r="C38" s="335">
        <f t="shared" si="4"/>
        <v>0</v>
      </c>
      <c r="D38" s="336"/>
      <c r="E38" s="336"/>
      <c r="F38" s="336"/>
      <c r="G38" s="356"/>
      <c r="H38" s="14">
        <f t="shared" si="5"/>
        <v>0</v>
      </c>
      <c r="I38" s="14"/>
      <c r="J38" s="21"/>
      <c r="K38" s="335"/>
      <c r="L38" s="21"/>
      <c r="M38" s="364">
        <f t="shared" si="6"/>
        <v>0</v>
      </c>
      <c r="N38" s="364"/>
      <c r="O38" s="364"/>
      <c r="P38" s="364"/>
      <c r="Q38" s="364"/>
      <c r="R38" s="21">
        <f t="shared" si="7"/>
        <v>0</v>
      </c>
      <c r="S38" s="21"/>
      <c r="T38" s="21"/>
      <c r="U38" s="21"/>
      <c r="V38" s="14"/>
      <c r="W38" s="90"/>
      <c r="X38" s="19"/>
      <c r="Y38" s="88"/>
      <c r="Z38" s="23"/>
      <c r="AA38" s="90"/>
      <c r="AB38" s="19"/>
      <c r="AC38" s="88"/>
      <c r="AD38" s="88"/>
      <c r="AE38" s="91"/>
    </row>
    <row r="39" spans="1:31" x14ac:dyDescent="0.25">
      <c r="A39" s="209">
        <v>17</v>
      </c>
      <c r="B39" s="196" t="s">
        <v>82</v>
      </c>
      <c r="C39" s="335">
        <f t="shared" si="4"/>
        <v>0</v>
      </c>
      <c r="D39" s="336"/>
      <c r="E39" s="336"/>
      <c r="F39" s="336"/>
      <c r="G39" s="356"/>
      <c r="H39" s="14">
        <f t="shared" si="5"/>
        <v>0</v>
      </c>
      <c r="I39" s="14"/>
      <c r="J39" s="21"/>
      <c r="K39" s="335"/>
      <c r="L39" s="21"/>
      <c r="M39" s="364">
        <f t="shared" si="6"/>
        <v>0</v>
      </c>
      <c r="N39" s="364"/>
      <c r="O39" s="364"/>
      <c r="P39" s="364"/>
      <c r="Q39" s="364"/>
      <c r="R39" s="21">
        <f t="shared" si="7"/>
        <v>0</v>
      </c>
      <c r="S39" s="21"/>
      <c r="T39" s="21"/>
      <c r="U39" s="21"/>
      <c r="V39" s="14"/>
      <c r="W39" s="90"/>
      <c r="X39" s="19"/>
      <c r="Y39" s="88"/>
      <c r="Z39" s="23"/>
      <c r="AA39" s="90"/>
      <c r="AB39" s="19"/>
      <c r="AC39" s="88"/>
      <c r="AD39" s="88"/>
      <c r="AE39" s="91"/>
    </row>
    <row r="40" spans="1:31" ht="31.5" x14ac:dyDescent="0.25">
      <c r="A40" s="209">
        <v>18</v>
      </c>
      <c r="B40" s="377" t="s">
        <v>150</v>
      </c>
      <c r="C40" s="335">
        <f t="shared" si="4"/>
        <v>0</v>
      </c>
      <c r="D40" s="336"/>
      <c r="E40" s="336"/>
      <c r="F40" s="336"/>
      <c r="G40" s="356"/>
      <c r="H40" s="14">
        <f t="shared" si="5"/>
        <v>0</v>
      </c>
      <c r="I40" s="14"/>
      <c r="J40" s="21"/>
      <c r="K40" s="335"/>
      <c r="L40" s="21"/>
      <c r="M40" s="364">
        <f t="shared" si="6"/>
        <v>0</v>
      </c>
      <c r="N40" s="364"/>
      <c r="O40" s="364"/>
      <c r="P40" s="364"/>
      <c r="Q40" s="364"/>
      <c r="R40" s="21">
        <f t="shared" si="7"/>
        <v>0</v>
      </c>
      <c r="S40" s="21"/>
      <c r="T40" s="21"/>
      <c r="U40" s="21"/>
      <c r="V40" s="14"/>
      <c r="W40" s="90"/>
      <c r="X40" s="19"/>
      <c r="Y40" s="88"/>
      <c r="Z40" s="23"/>
      <c r="AA40" s="90"/>
      <c r="AB40" s="19"/>
      <c r="AC40" s="88"/>
      <c r="AD40" s="88"/>
      <c r="AE40" s="91"/>
    </row>
    <row r="41" spans="1:31" ht="31.5" x14ac:dyDescent="0.25">
      <c r="A41" s="209">
        <v>19</v>
      </c>
      <c r="B41" s="377" t="s">
        <v>151</v>
      </c>
      <c r="C41" s="335">
        <f t="shared" si="4"/>
        <v>0</v>
      </c>
      <c r="D41" s="336"/>
      <c r="E41" s="336"/>
      <c r="F41" s="336"/>
      <c r="G41" s="356"/>
      <c r="H41" s="14">
        <f t="shared" si="5"/>
        <v>0</v>
      </c>
      <c r="I41" s="14"/>
      <c r="J41" s="21"/>
      <c r="K41" s="335"/>
      <c r="L41" s="21"/>
      <c r="M41" s="364">
        <f t="shared" si="6"/>
        <v>0</v>
      </c>
      <c r="N41" s="364"/>
      <c r="O41" s="364"/>
      <c r="P41" s="364"/>
      <c r="Q41" s="364"/>
      <c r="R41" s="21">
        <f t="shared" si="7"/>
        <v>0</v>
      </c>
      <c r="S41" s="21"/>
      <c r="T41" s="21"/>
      <c r="U41" s="21"/>
      <c r="V41" s="14"/>
      <c r="W41" s="90"/>
      <c r="X41" s="19"/>
      <c r="Y41" s="88"/>
      <c r="Z41" s="23"/>
      <c r="AA41" s="90"/>
      <c r="AB41" s="19"/>
      <c r="AC41" s="88"/>
      <c r="AD41" s="88"/>
      <c r="AE41" s="91"/>
    </row>
    <row r="42" spans="1:31" x14ac:dyDescent="0.25">
      <c r="A42" s="209">
        <v>20</v>
      </c>
      <c r="B42" s="198" t="s">
        <v>123</v>
      </c>
      <c r="C42" s="335">
        <f t="shared" si="4"/>
        <v>0</v>
      </c>
      <c r="D42" s="336"/>
      <c r="E42" s="336"/>
      <c r="F42" s="336"/>
      <c r="G42" s="356"/>
      <c r="H42" s="14">
        <f t="shared" si="5"/>
        <v>0</v>
      </c>
      <c r="I42" s="14"/>
      <c r="J42" s="21"/>
      <c r="K42" s="335"/>
      <c r="L42" s="21"/>
      <c r="M42" s="364">
        <f t="shared" si="6"/>
        <v>0</v>
      </c>
      <c r="N42" s="364"/>
      <c r="O42" s="364"/>
      <c r="P42" s="364"/>
      <c r="Q42" s="364"/>
      <c r="R42" s="21">
        <f t="shared" si="7"/>
        <v>0</v>
      </c>
      <c r="S42" s="21"/>
      <c r="T42" s="21"/>
      <c r="U42" s="21"/>
      <c r="V42" s="14"/>
      <c r="W42" s="90"/>
      <c r="X42" s="19"/>
      <c r="Y42" s="88"/>
      <c r="Z42" s="23"/>
      <c r="AA42" s="90"/>
      <c r="AB42" s="19"/>
      <c r="AC42" s="88"/>
      <c r="AD42" s="88"/>
      <c r="AE42" s="91"/>
    </row>
    <row r="43" spans="1:31" ht="47.25" x14ac:dyDescent="0.25">
      <c r="A43" s="209">
        <v>21</v>
      </c>
      <c r="B43" s="201" t="s">
        <v>152</v>
      </c>
      <c r="C43" s="335">
        <f t="shared" si="4"/>
        <v>0</v>
      </c>
      <c r="D43" s="336"/>
      <c r="E43" s="336"/>
      <c r="F43" s="336"/>
      <c r="G43" s="356"/>
      <c r="H43" s="14">
        <f t="shared" si="5"/>
        <v>0</v>
      </c>
      <c r="I43" s="14"/>
      <c r="J43" s="21"/>
      <c r="K43" s="335"/>
      <c r="L43" s="21"/>
      <c r="M43" s="364">
        <f t="shared" si="6"/>
        <v>0</v>
      </c>
      <c r="N43" s="364"/>
      <c r="O43" s="364"/>
      <c r="P43" s="364"/>
      <c r="Q43" s="364"/>
      <c r="R43" s="21">
        <f t="shared" si="7"/>
        <v>0</v>
      </c>
      <c r="S43" s="21"/>
      <c r="T43" s="21"/>
      <c r="U43" s="21"/>
      <c r="V43" s="14"/>
      <c r="W43" s="90"/>
      <c r="X43" s="19"/>
      <c r="Y43" s="88"/>
      <c r="Z43" s="23"/>
      <c r="AA43" s="90"/>
      <c r="AB43" s="19"/>
      <c r="AC43" s="88"/>
      <c r="AD43" s="88"/>
      <c r="AE43" s="91"/>
    </row>
    <row r="44" spans="1:31" ht="31.5" x14ac:dyDescent="0.25">
      <c r="A44" s="209">
        <v>22</v>
      </c>
      <c r="B44" s="201" t="s">
        <v>153</v>
      </c>
      <c r="C44" s="335">
        <f t="shared" si="4"/>
        <v>0</v>
      </c>
      <c r="D44" s="336"/>
      <c r="E44" s="336"/>
      <c r="F44" s="336"/>
      <c r="G44" s="356"/>
      <c r="H44" s="14">
        <f t="shared" si="5"/>
        <v>0</v>
      </c>
      <c r="I44" s="14"/>
      <c r="J44" s="21"/>
      <c r="K44" s="335"/>
      <c r="L44" s="21"/>
      <c r="M44" s="364">
        <f t="shared" si="6"/>
        <v>0</v>
      </c>
      <c r="N44" s="364"/>
      <c r="O44" s="364"/>
      <c r="P44" s="364"/>
      <c r="Q44" s="364"/>
      <c r="R44" s="21">
        <f t="shared" si="7"/>
        <v>0</v>
      </c>
      <c r="S44" s="21"/>
      <c r="T44" s="21"/>
      <c r="U44" s="21"/>
      <c r="V44" s="14"/>
      <c r="W44" s="90"/>
      <c r="X44" s="19"/>
      <c r="Y44" s="88"/>
      <c r="Z44" s="23"/>
      <c r="AA44" s="90"/>
      <c r="AB44" s="19"/>
      <c r="AC44" s="88"/>
      <c r="AD44" s="88"/>
      <c r="AE44" s="91"/>
    </row>
    <row r="45" spans="1:31" ht="31.5" x14ac:dyDescent="0.25">
      <c r="A45" s="209">
        <v>23</v>
      </c>
      <c r="B45" s="201" t="s">
        <v>154</v>
      </c>
      <c r="C45" s="335">
        <f t="shared" si="4"/>
        <v>0</v>
      </c>
      <c r="D45" s="336"/>
      <c r="E45" s="336"/>
      <c r="F45" s="336"/>
      <c r="G45" s="356"/>
      <c r="H45" s="14">
        <f t="shared" si="5"/>
        <v>0</v>
      </c>
      <c r="I45" s="14"/>
      <c r="J45" s="21"/>
      <c r="K45" s="335"/>
      <c r="L45" s="21"/>
      <c r="M45" s="364">
        <f t="shared" si="6"/>
        <v>0</v>
      </c>
      <c r="N45" s="364"/>
      <c r="O45" s="364"/>
      <c r="P45" s="364"/>
      <c r="Q45" s="364"/>
      <c r="R45" s="21">
        <f t="shared" si="7"/>
        <v>0</v>
      </c>
      <c r="S45" s="21"/>
      <c r="T45" s="21"/>
      <c r="U45" s="21"/>
      <c r="V45" s="14"/>
      <c r="W45" s="90"/>
      <c r="X45" s="19"/>
      <c r="Y45" s="88"/>
      <c r="Z45" s="23"/>
      <c r="AA45" s="90"/>
      <c r="AB45" s="19"/>
      <c r="AC45" s="88"/>
      <c r="AD45" s="88"/>
      <c r="AE45" s="91"/>
    </row>
    <row r="46" spans="1:31" ht="47.25" x14ac:dyDescent="0.25">
      <c r="A46" s="209">
        <v>24</v>
      </c>
      <c r="B46" s="201" t="s">
        <v>155</v>
      </c>
      <c r="C46" s="335">
        <f t="shared" si="4"/>
        <v>0</v>
      </c>
      <c r="D46" s="336"/>
      <c r="E46" s="336"/>
      <c r="F46" s="336"/>
      <c r="G46" s="356"/>
      <c r="H46" s="14">
        <f t="shared" si="5"/>
        <v>0</v>
      </c>
      <c r="I46" s="14"/>
      <c r="J46" s="21"/>
      <c r="K46" s="335"/>
      <c r="L46" s="21"/>
      <c r="M46" s="364">
        <f t="shared" si="6"/>
        <v>0</v>
      </c>
      <c r="N46" s="364"/>
      <c r="O46" s="364"/>
      <c r="P46" s="364"/>
      <c r="Q46" s="364"/>
      <c r="R46" s="21">
        <f t="shared" si="7"/>
        <v>0</v>
      </c>
      <c r="S46" s="21"/>
      <c r="T46" s="21"/>
      <c r="U46" s="21"/>
      <c r="V46" s="14"/>
      <c r="W46" s="90"/>
      <c r="X46" s="19"/>
      <c r="Y46" s="88"/>
      <c r="Z46" s="23"/>
      <c r="AA46" s="90"/>
      <c r="AB46" s="19"/>
      <c r="AC46" s="88"/>
      <c r="AD46" s="88"/>
      <c r="AE46" s="91"/>
    </row>
    <row r="47" spans="1:31" ht="31.5" x14ac:dyDescent="0.25">
      <c r="A47" s="209">
        <v>25</v>
      </c>
      <c r="B47" s="201" t="s">
        <v>156</v>
      </c>
      <c r="C47" s="335">
        <f t="shared" si="4"/>
        <v>0</v>
      </c>
      <c r="D47" s="336"/>
      <c r="E47" s="336"/>
      <c r="F47" s="336"/>
      <c r="G47" s="356"/>
      <c r="H47" s="14">
        <f t="shared" si="5"/>
        <v>0</v>
      </c>
      <c r="I47" s="14"/>
      <c r="J47" s="21"/>
      <c r="K47" s="335"/>
      <c r="L47" s="21"/>
      <c r="M47" s="364">
        <f t="shared" si="6"/>
        <v>0</v>
      </c>
      <c r="N47" s="364"/>
      <c r="O47" s="364"/>
      <c r="P47" s="364"/>
      <c r="Q47" s="364"/>
      <c r="R47" s="21">
        <f t="shared" si="7"/>
        <v>0</v>
      </c>
      <c r="S47" s="21"/>
      <c r="T47" s="21"/>
      <c r="U47" s="21"/>
      <c r="V47" s="14"/>
      <c r="W47" s="90"/>
      <c r="X47" s="19"/>
      <c r="Y47" s="88"/>
      <c r="Z47" s="23"/>
      <c r="AA47" s="90"/>
      <c r="AB47" s="19"/>
      <c r="AC47" s="88"/>
      <c r="AD47" s="88"/>
      <c r="AE47" s="91"/>
    </row>
    <row r="48" spans="1:31" x14ac:dyDescent="0.25">
      <c r="A48" s="209">
        <v>26</v>
      </c>
      <c r="B48" s="194" t="s">
        <v>83</v>
      </c>
      <c r="C48" s="335">
        <f t="shared" si="4"/>
        <v>0</v>
      </c>
      <c r="D48" s="336"/>
      <c r="E48" s="336"/>
      <c r="F48" s="336"/>
      <c r="G48" s="356"/>
      <c r="H48" s="14">
        <f t="shared" si="5"/>
        <v>0</v>
      </c>
      <c r="I48" s="14"/>
      <c r="J48" s="21"/>
      <c r="K48" s="335"/>
      <c r="L48" s="21"/>
      <c r="M48" s="364">
        <f t="shared" si="6"/>
        <v>0</v>
      </c>
      <c r="N48" s="364"/>
      <c r="O48" s="364"/>
      <c r="P48" s="364"/>
      <c r="Q48" s="364"/>
      <c r="R48" s="21">
        <f t="shared" si="7"/>
        <v>0</v>
      </c>
      <c r="S48" s="21"/>
      <c r="T48" s="21"/>
      <c r="U48" s="21"/>
      <c r="V48" s="14"/>
      <c r="W48" s="90"/>
      <c r="X48" s="19"/>
      <c r="Y48" s="88"/>
      <c r="Z48" s="23"/>
      <c r="AA48" s="90"/>
      <c r="AB48" s="19"/>
      <c r="AC48" s="88"/>
      <c r="AD48" s="88"/>
      <c r="AE48" s="91"/>
    </row>
    <row r="49" spans="1:31" ht="31.5" x14ac:dyDescent="0.25">
      <c r="A49" s="209">
        <v>27</v>
      </c>
      <c r="B49" s="201" t="s">
        <v>157</v>
      </c>
      <c r="C49" s="335">
        <f t="shared" si="4"/>
        <v>0</v>
      </c>
      <c r="D49" s="336"/>
      <c r="E49" s="336"/>
      <c r="F49" s="336"/>
      <c r="G49" s="356"/>
      <c r="H49" s="14">
        <f t="shared" si="5"/>
        <v>0</v>
      </c>
      <c r="I49" s="14"/>
      <c r="J49" s="21"/>
      <c r="K49" s="335"/>
      <c r="L49" s="21"/>
      <c r="M49" s="364">
        <f t="shared" si="6"/>
        <v>0</v>
      </c>
      <c r="N49" s="364"/>
      <c r="O49" s="364"/>
      <c r="P49" s="364"/>
      <c r="Q49" s="364"/>
      <c r="R49" s="21">
        <f t="shared" si="7"/>
        <v>0</v>
      </c>
      <c r="S49" s="21"/>
      <c r="T49" s="21"/>
      <c r="U49" s="21"/>
      <c r="V49" s="14"/>
      <c r="W49" s="90"/>
      <c r="X49" s="19"/>
      <c r="Y49" s="88"/>
      <c r="Z49" s="23"/>
      <c r="AA49" s="90"/>
      <c r="AB49" s="19"/>
      <c r="AC49" s="88"/>
      <c r="AD49" s="88"/>
      <c r="AE49" s="91"/>
    </row>
    <row r="50" spans="1:31" x14ac:dyDescent="0.25">
      <c r="A50" s="209">
        <v>28</v>
      </c>
      <c r="B50" s="377" t="s">
        <v>158</v>
      </c>
      <c r="C50" s="335">
        <f t="shared" si="4"/>
        <v>0</v>
      </c>
      <c r="D50" s="336"/>
      <c r="E50" s="336"/>
      <c r="F50" s="336"/>
      <c r="G50" s="356"/>
      <c r="H50" s="14">
        <f t="shared" si="5"/>
        <v>0</v>
      </c>
      <c r="I50" s="14"/>
      <c r="J50" s="21"/>
      <c r="K50" s="335"/>
      <c r="L50" s="21"/>
      <c r="M50" s="364">
        <f t="shared" si="6"/>
        <v>0</v>
      </c>
      <c r="N50" s="364"/>
      <c r="O50" s="364"/>
      <c r="P50" s="364"/>
      <c r="Q50" s="364"/>
      <c r="R50" s="21">
        <f t="shared" si="7"/>
        <v>0</v>
      </c>
      <c r="S50" s="21"/>
      <c r="T50" s="21"/>
      <c r="U50" s="21"/>
      <c r="V50" s="14"/>
      <c r="W50" s="90"/>
      <c r="X50" s="19"/>
      <c r="Y50" s="88"/>
      <c r="Z50" s="23"/>
      <c r="AA50" s="90"/>
      <c r="AB50" s="19"/>
      <c r="AC50" s="88"/>
      <c r="AD50" s="88"/>
      <c r="AE50" s="91"/>
    </row>
    <row r="51" spans="1:31" ht="31.5" x14ac:dyDescent="0.25">
      <c r="A51" s="209">
        <v>29</v>
      </c>
      <c r="B51" s="214" t="s">
        <v>159</v>
      </c>
      <c r="C51" s="335">
        <f t="shared" si="4"/>
        <v>0</v>
      </c>
      <c r="D51" s="336"/>
      <c r="E51" s="336"/>
      <c r="F51" s="336"/>
      <c r="G51" s="356"/>
      <c r="H51" s="14">
        <f t="shared" si="5"/>
        <v>0</v>
      </c>
      <c r="I51" s="14"/>
      <c r="J51" s="21"/>
      <c r="K51" s="335"/>
      <c r="L51" s="21"/>
      <c r="M51" s="364">
        <f t="shared" si="6"/>
        <v>0</v>
      </c>
      <c r="N51" s="364"/>
      <c r="O51" s="364"/>
      <c r="P51" s="364"/>
      <c r="Q51" s="364"/>
      <c r="R51" s="21">
        <f t="shared" si="7"/>
        <v>0</v>
      </c>
      <c r="S51" s="21"/>
      <c r="T51" s="21"/>
      <c r="U51" s="21"/>
      <c r="V51" s="14"/>
      <c r="W51" s="90"/>
      <c r="X51" s="19"/>
      <c r="Y51" s="88"/>
      <c r="Z51" s="23"/>
      <c r="AA51" s="90"/>
      <c r="AB51" s="19"/>
      <c r="AC51" s="88"/>
      <c r="AD51" s="88"/>
      <c r="AE51" s="91"/>
    </row>
    <row r="52" spans="1:31" ht="31.5" x14ac:dyDescent="0.25">
      <c r="A52" s="209">
        <v>30</v>
      </c>
      <c r="B52" s="214" t="s">
        <v>160</v>
      </c>
      <c r="C52" s="335">
        <f t="shared" si="4"/>
        <v>0</v>
      </c>
      <c r="D52" s="336"/>
      <c r="E52" s="336"/>
      <c r="F52" s="336"/>
      <c r="G52" s="356"/>
      <c r="H52" s="14">
        <f t="shared" si="5"/>
        <v>0</v>
      </c>
      <c r="I52" s="14"/>
      <c r="J52" s="21"/>
      <c r="K52" s="335"/>
      <c r="L52" s="21"/>
      <c r="M52" s="364">
        <f t="shared" si="6"/>
        <v>0</v>
      </c>
      <c r="N52" s="364"/>
      <c r="O52" s="364"/>
      <c r="P52" s="364"/>
      <c r="Q52" s="364"/>
      <c r="R52" s="21">
        <f t="shared" si="7"/>
        <v>0</v>
      </c>
      <c r="S52" s="21"/>
      <c r="T52" s="21"/>
      <c r="U52" s="21"/>
      <c r="V52" s="14"/>
      <c r="W52" s="90"/>
      <c r="X52" s="19"/>
      <c r="Y52" s="88"/>
      <c r="Z52" s="23"/>
      <c r="AA52" s="90"/>
      <c r="AB52" s="19"/>
      <c r="AC52" s="88"/>
      <c r="AD52" s="88"/>
      <c r="AE52" s="91"/>
    </row>
    <row r="53" spans="1:31" ht="31.5" x14ac:dyDescent="0.25">
      <c r="A53" s="209">
        <v>31</v>
      </c>
      <c r="B53" s="377" t="s">
        <v>161</v>
      </c>
      <c r="C53" s="335">
        <f t="shared" si="4"/>
        <v>0</v>
      </c>
      <c r="D53" s="336"/>
      <c r="E53" s="336"/>
      <c r="F53" s="336"/>
      <c r="G53" s="356"/>
      <c r="H53" s="14">
        <f t="shared" si="5"/>
        <v>0</v>
      </c>
      <c r="I53" s="14"/>
      <c r="J53" s="21"/>
      <c r="K53" s="335"/>
      <c r="L53" s="21"/>
      <c r="M53" s="364">
        <f t="shared" si="6"/>
        <v>0</v>
      </c>
      <c r="N53" s="364"/>
      <c r="O53" s="364"/>
      <c r="P53" s="364"/>
      <c r="Q53" s="364"/>
      <c r="R53" s="21">
        <f t="shared" si="7"/>
        <v>0</v>
      </c>
      <c r="S53" s="21"/>
      <c r="T53" s="21"/>
      <c r="U53" s="21"/>
      <c r="V53" s="14"/>
      <c r="W53" s="90"/>
      <c r="X53" s="19"/>
      <c r="Y53" s="88"/>
      <c r="Z53" s="23"/>
      <c r="AA53" s="90"/>
      <c r="AB53" s="19"/>
      <c r="AC53" s="88"/>
      <c r="AD53" s="88"/>
      <c r="AE53" s="91"/>
    </row>
    <row r="54" spans="1:31" x14ac:dyDescent="0.25">
      <c r="A54" s="209">
        <v>32</v>
      </c>
      <c r="B54" s="199" t="s">
        <v>84</v>
      </c>
      <c r="C54" s="335">
        <f t="shared" si="4"/>
        <v>0</v>
      </c>
      <c r="D54" s="336"/>
      <c r="E54" s="336"/>
      <c r="F54" s="336"/>
      <c r="G54" s="356"/>
      <c r="H54" s="14">
        <f t="shared" si="5"/>
        <v>0</v>
      </c>
      <c r="I54" s="14"/>
      <c r="J54" s="21"/>
      <c r="K54" s="335"/>
      <c r="L54" s="21"/>
      <c r="M54" s="364">
        <f t="shared" si="6"/>
        <v>0</v>
      </c>
      <c r="N54" s="364"/>
      <c r="O54" s="364"/>
      <c r="P54" s="364"/>
      <c r="Q54" s="364"/>
      <c r="R54" s="21">
        <f t="shared" si="7"/>
        <v>0</v>
      </c>
      <c r="S54" s="21"/>
      <c r="T54" s="21"/>
      <c r="U54" s="21"/>
      <c r="V54" s="14"/>
      <c r="W54" s="90"/>
      <c r="X54" s="19"/>
      <c r="Y54" s="88"/>
      <c r="Z54" s="23"/>
      <c r="AA54" s="90"/>
      <c r="AB54" s="19"/>
      <c r="AC54" s="88"/>
      <c r="AD54" s="88"/>
      <c r="AE54" s="91"/>
    </row>
    <row r="55" spans="1:31" ht="31.5" x14ac:dyDescent="0.25">
      <c r="A55" s="209">
        <v>33</v>
      </c>
      <c r="B55" s="377" t="s">
        <v>162</v>
      </c>
      <c r="C55" s="335">
        <f t="shared" si="4"/>
        <v>0</v>
      </c>
      <c r="D55" s="336"/>
      <c r="E55" s="336"/>
      <c r="F55" s="336"/>
      <c r="G55" s="356"/>
      <c r="H55" s="14">
        <f t="shared" si="5"/>
        <v>0</v>
      </c>
      <c r="I55" s="14"/>
      <c r="J55" s="21"/>
      <c r="K55" s="335"/>
      <c r="L55" s="21"/>
      <c r="M55" s="364">
        <f t="shared" si="6"/>
        <v>0</v>
      </c>
      <c r="N55" s="364"/>
      <c r="O55" s="364"/>
      <c r="P55" s="364"/>
      <c r="Q55" s="364"/>
      <c r="R55" s="21">
        <f t="shared" si="7"/>
        <v>0</v>
      </c>
      <c r="S55" s="21"/>
      <c r="T55" s="21"/>
      <c r="U55" s="21"/>
      <c r="V55" s="14"/>
      <c r="W55" s="90"/>
      <c r="X55" s="19"/>
      <c r="Y55" s="88"/>
      <c r="Z55" s="23"/>
      <c r="AA55" s="90"/>
      <c r="AB55" s="19"/>
      <c r="AC55" s="88"/>
      <c r="AD55" s="88"/>
      <c r="AE55" s="91"/>
    </row>
    <row r="56" spans="1:31" ht="31.5" x14ac:dyDescent="0.25">
      <c r="A56" s="209">
        <v>34</v>
      </c>
      <c r="B56" s="201" t="s">
        <v>163</v>
      </c>
      <c r="C56" s="335">
        <f t="shared" si="4"/>
        <v>0</v>
      </c>
      <c r="D56" s="336"/>
      <c r="E56" s="336"/>
      <c r="F56" s="336"/>
      <c r="G56" s="356"/>
      <c r="H56" s="14">
        <f t="shared" si="5"/>
        <v>0</v>
      </c>
      <c r="I56" s="14"/>
      <c r="J56" s="21"/>
      <c r="K56" s="335"/>
      <c r="L56" s="21"/>
      <c r="M56" s="364">
        <f t="shared" si="6"/>
        <v>0</v>
      </c>
      <c r="N56" s="364"/>
      <c r="O56" s="364"/>
      <c r="P56" s="364"/>
      <c r="Q56" s="364"/>
      <c r="R56" s="21">
        <f t="shared" si="7"/>
        <v>0</v>
      </c>
      <c r="S56" s="21"/>
      <c r="T56" s="21"/>
      <c r="U56" s="21"/>
      <c r="V56" s="14"/>
      <c r="W56" s="90"/>
      <c r="X56" s="19"/>
      <c r="Y56" s="88"/>
      <c r="Z56" s="23"/>
      <c r="AA56" s="90"/>
      <c r="AB56" s="19"/>
      <c r="AC56" s="88"/>
      <c r="AD56" s="88"/>
      <c r="AE56" s="91"/>
    </row>
    <row r="57" spans="1:31" ht="31.5" x14ac:dyDescent="0.25">
      <c r="A57" s="209">
        <v>35</v>
      </c>
      <c r="B57" s="201" t="s">
        <v>164</v>
      </c>
      <c r="C57" s="335">
        <f t="shared" si="4"/>
        <v>0</v>
      </c>
      <c r="D57" s="336"/>
      <c r="E57" s="336"/>
      <c r="F57" s="336"/>
      <c r="G57" s="356"/>
      <c r="H57" s="14">
        <f t="shared" si="5"/>
        <v>0</v>
      </c>
      <c r="I57" s="14"/>
      <c r="J57" s="21"/>
      <c r="K57" s="335"/>
      <c r="L57" s="21"/>
      <c r="M57" s="364">
        <f t="shared" si="6"/>
        <v>0</v>
      </c>
      <c r="N57" s="364"/>
      <c r="O57" s="364"/>
      <c r="P57" s="364"/>
      <c r="Q57" s="364"/>
      <c r="R57" s="21">
        <f t="shared" si="7"/>
        <v>0</v>
      </c>
      <c r="S57" s="21"/>
      <c r="T57" s="21"/>
      <c r="U57" s="21"/>
      <c r="V57" s="14"/>
      <c r="W57" s="90"/>
      <c r="X57" s="19"/>
      <c r="Y57" s="88"/>
      <c r="Z57" s="23"/>
      <c r="AA57" s="90"/>
      <c r="AB57" s="19"/>
      <c r="AC57" s="88"/>
      <c r="AD57" s="88"/>
      <c r="AE57" s="91"/>
    </row>
    <row r="58" spans="1:31" x14ac:dyDescent="0.25">
      <c r="A58" s="209">
        <v>36</v>
      </c>
      <c r="B58" s="194" t="s">
        <v>85</v>
      </c>
      <c r="C58" s="335">
        <f t="shared" si="4"/>
        <v>0</v>
      </c>
      <c r="D58" s="336"/>
      <c r="E58" s="336"/>
      <c r="F58" s="336"/>
      <c r="G58" s="356"/>
      <c r="H58" s="14">
        <f t="shared" si="5"/>
        <v>0</v>
      </c>
      <c r="I58" s="14"/>
      <c r="J58" s="21"/>
      <c r="K58" s="335"/>
      <c r="L58" s="21"/>
      <c r="M58" s="364">
        <f t="shared" si="6"/>
        <v>0</v>
      </c>
      <c r="N58" s="364"/>
      <c r="O58" s="364"/>
      <c r="P58" s="364"/>
      <c r="Q58" s="364"/>
      <c r="R58" s="21">
        <f t="shared" si="7"/>
        <v>0</v>
      </c>
      <c r="S58" s="21"/>
      <c r="T58" s="21"/>
      <c r="U58" s="21"/>
      <c r="V58" s="14"/>
      <c r="W58" s="90"/>
      <c r="X58" s="19"/>
      <c r="Y58" s="88"/>
      <c r="Z58" s="23"/>
      <c r="AA58" s="90"/>
      <c r="AB58" s="19"/>
      <c r="AC58" s="88"/>
      <c r="AD58" s="88"/>
      <c r="AE58" s="91"/>
    </row>
    <row r="59" spans="1:31" x14ac:dyDescent="0.25">
      <c r="A59" s="209">
        <v>37</v>
      </c>
      <c r="B59" s="214" t="s">
        <v>165</v>
      </c>
      <c r="C59" s="335">
        <f t="shared" si="4"/>
        <v>0</v>
      </c>
      <c r="D59" s="336"/>
      <c r="E59" s="336"/>
      <c r="F59" s="336"/>
      <c r="G59" s="356"/>
      <c r="H59" s="14">
        <f t="shared" si="5"/>
        <v>0</v>
      </c>
      <c r="I59" s="14"/>
      <c r="J59" s="21"/>
      <c r="K59" s="335"/>
      <c r="L59" s="21"/>
      <c r="M59" s="364">
        <f t="shared" si="6"/>
        <v>0</v>
      </c>
      <c r="N59" s="364"/>
      <c r="O59" s="364"/>
      <c r="P59" s="364"/>
      <c r="Q59" s="364"/>
      <c r="R59" s="21">
        <f t="shared" si="7"/>
        <v>0</v>
      </c>
      <c r="S59" s="21"/>
      <c r="T59" s="21"/>
      <c r="U59" s="21"/>
      <c r="V59" s="14"/>
      <c r="W59" s="90"/>
      <c r="X59" s="19"/>
      <c r="Y59" s="88"/>
      <c r="Z59" s="23"/>
      <c r="AA59" s="90"/>
      <c r="AB59" s="19"/>
      <c r="AC59" s="88"/>
      <c r="AD59" s="88"/>
      <c r="AE59" s="91"/>
    </row>
    <row r="60" spans="1:31" ht="31.5" x14ac:dyDescent="0.25">
      <c r="A60" s="209">
        <v>38</v>
      </c>
      <c r="B60" s="214" t="s">
        <v>166</v>
      </c>
      <c r="C60" s="335">
        <f t="shared" si="4"/>
        <v>0</v>
      </c>
      <c r="D60" s="336"/>
      <c r="E60" s="336"/>
      <c r="F60" s="336"/>
      <c r="G60" s="356"/>
      <c r="H60" s="14">
        <f t="shared" si="5"/>
        <v>0</v>
      </c>
      <c r="I60" s="14"/>
      <c r="J60" s="21"/>
      <c r="K60" s="335"/>
      <c r="L60" s="21"/>
      <c r="M60" s="364">
        <f t="shared" si="6"/>
        <v>0</v>
      </c>
      <c r="N60" s="364"/>
      <c r="O60" s="364"/>
      <c r="P60" s="364"/>
      <c r="Q60" s="364"/>
      <c r="R60" s="21">
        <f t="shared" si="7"/>
        <v>0</v>
      </c>
      <c r="S60" s="21"/>
      <c r="T60" s="21"/>
      <c r="U60" s="21"/>
      <c r="V60" s="14"/>
      <c r="W60" s="90"/>
      <c r="X60" s="19"/>
      <c r="Y60" s="88"/>
      <c r="Z60" s="23"/>
      <c r="AA60" s="90"/>
      <c r="AB60" s="19"/>
      <c r="AC60" s="88"/>
      <c r="AD60" s="88"/>
      <c r="AE60" s="91"/>
    </row>
    <row r="61" spans="1:31" ht="31.5" x14ac:dyDescent="0.25">
      <c r="A61" s="209">
        <v>39</v>
      </c>
      <c r="B61" s="201" t="s">
        <v>167</v>
      </c>
      <c r="C61" s="335">
        <f t="shared" si="4"/>
        <v>0</v>
      </c>
      <c r="D61" s="336"/>
      <c r="E61" s="336"/>
      <c r="F61" s="336"/>
      <c r="G61" s="356"/>
      <c r="H61" s="14">
        <f t="shared" si="5"/>
        <v>0</v>
      </c>
      <c r="I61" s="14"/>
      <c r="J61" s="21"/>
      <c r="K61" s="335"/>
      <c r="L61" s="21"/>
      <c r="M61" s="364">
        <f t="shared" si="6"/>
        <v>0</v>
      </c>
      <c r="N61" s="364"/>
      <c r="O61" s="364"/>
      <c r="P61" s="364"/>
      <c r="Q61" s="364"/>
      <c r="R61" s="21">
        <f t="shared" si="7"/>
        <v>0</v>
      </c>
      <c r="S61" s="21"/>
      <c r="T61" s="21"/>
      <c r="U61" s="21"/>
      <c r="V61" s="14"/>
      <c r="W61" s="90"/>
      <c r="X61" s="19"/>
      <c r="Y61" s="88"/>
      <c r="Z61" s="23"/>
      <c r="AA61" s="90"/>
      <c r="AB61" s="19"/>
      <c r="AC61" s="88"/>
      <c r="AD61" s="88"/>
      <c r="AE61" s="91"/>
    </row>
    <row r="62" spans="1:31" ht="47.25" x14ac:dyDescent="0.25">
      <c r="A62" s="209">
        <v>40</v>
      </c>
      <c r="B62" s="201" t="s">
        <v>168</v>
      </c>
      <c r="C62" s="335">
        <f t="shared" si="4"/>
        <v>0</v>
      </c>
      <c r="D62" s="336"/>
      <c r="E62" s="336"/>
      <c r="F62" s="336"/>
      <c r="G62" s="356"/>
      <c r="H62" s="14">
        <f t="shared" si="5"/>
        <v>0</v>
      </c>
      <c r="I62" s="14"/>
      <c r="J62" s="21"/>
      <c r="K62" s="335"/>
      <c r="L62" s="21"/>
      <c r="M62" s="364">
        <f t="shared" si="6"/>
        <v>0</v>
      </c>
      <c r="N62" s="364"/>
      <c r="O62" s="364"/>
      <c r="P62" s="364"/>
      <c r="Q62" s="364"/>
      <c r="R62" s="21">
        <f t="shared" si="7"/>
        <v>0</v>
      </c>
      <c r="S62" s="21"/>
      <c r="T62" s="21"/>
      <c r="U62" s="21"/>
      <c r="V62" s="14"/>
      <c r="W62" s="90"/>
      <c r="X62" s="19"/>
      <c r="Y62" s="88"/>
      <c r="Z62" s="23"/>
      <c r="AA62" s="90"/>
      <c r="AB62" s="19"/>
      <c r="AC62" s="88"/>
      <c r="AD62" s="88"/>
      <c r="AE62" s="91"/>
    </row>
    <row r="63" spans="1:31" ht="31.5" x14ac:dyDescent="0.25">
      <c r="A63" s="209">
        <v>41</v>
      </c>
      <c r="B63" s="214" t="s">
        <v>169</v>
      </c>
      <c r="C63" s="335">
        <f t="shared" si="4"/>
        <v>0</v>
      </c>
      <c r="D63" s="336"/>
      <c r="E63" s="336"/>
      <c r="F63" s="336"/>
      <c r="G63" s="356"/>
      <c r="H63" s="14">
        <f t="shared" si="5"/>
        <v>0</v>
      </c>
      <c r="I63" s="14"/>
      <c r="J63" s="21"/>
      <c r="K63" s="335"/>
      <c r="L63" s="21"/>
      <c r="M63" s="364">
        <f t="shared" si="6"/>
        <v>0</v>
      </c>
      <c r="N63" s="364"/>
      <c r="O63" s="364"/>
      <c r="P63" s="364"/>
      <c r="Q63" s="364"/>
      <c r="R63" s="21">
        <f t="shared" si="7"/>
        <v>0</v>
      </c>
      <c r="S63" s="21"/>
      <c r="T63" s="21"/>
      <c r="U63" s="21"/>
      <c r="V63" s="14"/>
      <c r="W63" s="90"/>
      <c r="X63" s="19"/>
      <c r="Y63" s="88"/>
      <c r="Z63" s="23"/>
      <c r="AA63" s="90"/>
      <c r="AB63" s="19"/>
      <c r="AC63" s="88"/>
      <c r="AD63" s="88"/>
      <c r="AE63" s="91"/>
    </row>
    <row r="64" spans="1:31" ht="47.25" x14ac:dyDescent="0.25">
      <c r="A64" s="209">
        <v>42</v>
      </c>
      <c r="B64" s="214" t="s">
        <v>170</v>
      </c>
      <c r="C64" s="335">
        <f t="shared" si="4"/>
        <v>0</v>
      </c>
      <c r="D64" s="336"/>
      <c r="E64" s="336"/>
      <c r="F64" s="336"/>
      <c r="G64" s="356"/>
      <c r="H64" s="14">
        <f t="shared" si="5"/>
        <v>0</v>
      </c>
      <c r="I64" s="14"/>
      <c r="J64" s="21"/>
      <c r="K64" s="335"/>
      <c r="L64" s="21"/>
      <c r="M64" s="364">
        <f t="shared" si="6"/>
        <v>0</v>
      </c>
      <c r="N64" s="364"/>
      <c r="O64" s="364"/>
      <c r="P64" s="364"/>
      <c r="Q64" s="364"/>
      <c r="R64" s="21">
        <f t="shared" si="7"/>
        <v>0</v>
      </c>
      <c r="S64" s="21"/>
      <c r="T64" s="21"/>
      <c r="U64" s="21"/>
      <c r="V64" s="14"/>
      <c r="W64" s="90"/>
      <c r="X64" s="19"/>
      <c r="Y64" s="88"/>
      <c r="Z64" s="23"/>
      <c r="AA64" s="90"/>
      <c r="AB64" s="19"/>
      <c r="AC64" s="88"/>
      <c r="AD64" s="88"/>
      <c r="AE64" s="91"/>
    </row>
    <row r="65" spans="1:31" ht="47.25" x14ac:dyDescent="0.25">
      <c r="A65" s="209">
        <v>43</v>
      </c>
      <c r="B65" s="214" t="s">
        <v>171</v>
      </c>
      <c r="C65" s="335">
        <f t="shared" si="4"/>
        <v>0</v>
      </c>
      <c r="D65" s="336"/>
      <c r="E65" s="336"/>
      <c r="F65" s="336"/>
      <c r="G65" s="356"/>
      <c r="H65" s="14">
        <f t="shared" si="5"/>
        <v>0</v>
      </c>
      <c r="I65" s="14"/>
      <c r="J65" s="21"/>
      <c r="K65" s="335"/>
      <c r="L65" s="21"/>
      <c r="M65" s="364">
        <f t="shared" si="6"/>
        <v>0</v>
      </c>
      <c r="N65" s="364"/>
      <c r="O65" s="364"/>
      <c r="P65" s="364"/>
      <c r="Q65" s="364"/>
      <c r="R65" s="21">
        <f t="shared" si="7"/>
        <v>0</v>
      </c>
      <c r="S65" s="21"/>
      <c r="T65" s="21"/>
      <c r="U65" s="21"/>
      <c r="V65" s="14"/>
      <c r="W65" s="90"/>
      <c r="X65" s="19"/>
      <c r="Y65" s="88"/>
      <c r="Z65" s="23"/>
      <c r="AA65" s="90"/>
      <c r="AB65" s="19"/>
      <c r="AC65" s="88"/>
      <c r="AD65" s="88"/>
      <c r="AE65" s="91"/>
    </row>
    <row r="66" spans="1:31" ht="31.5" x14ac:dyDescent="0.25">
      <c r="A66" s="209">
        <v>44</v>
      </c>
      <c r="B66" s="214" t="s">
        <v>172</v>
      </c>
      <c r="C66" s="335">
        <f t="shared" si="4"/>
        <v>0</v>
      </c>
      <c r="D66" s="336"/>
      <c r="E66" s="336"/>
      <c r="F66" s="336"/>
      <c r="G66" s="356"/>
      <c r="H66" s="14">
        <f t="shared" si="5"/>
        <v>0</v>
      </c>
      <c r="I66" s="14"/>
      <c r="J66" s="21"/>
      <c r="K66" s="335"/>
      <c r="L66" s="21"/>
      <c r="M66" s="364">
        <f t="shared" si="6"/>
        <v>0</v>
      </c>
      <c r="N66" s="364"/>
      <c r="O66" s="364"/>
      <c r="P66" s="364"/>
      <c r="Q66" s="364"/>
      <c r="R66" s="21">
        <f t="shared" si="7"/>
        <v>0</v>
      </c>
      <c r="S66" s="21"/>
      <c r="T66" s="21"/>
      <c r="U66" s="21"/>
      <c r="V66" s="14"/>
      <c r="W66" s="90"/>
      <c r="X66" s="19"/>
      <c r="Y66" s="88"/>
      <c r="Z66" s="23"/>
      <c r="AA66" s="90"/>
      <c r="AB66" s="19"/>
      <c r="AC66" s="88"/>
      <c r="AD66" s="88"/>
      <c r="AE66" s="91"/>
    </row>
    <row r="67" spans="1:31" x14ac:dyDescent="0.25">
      <c r="A67" s="209">
        <v>45</v>
      </c>
      <c r="B67" s="198" t="s">
        <v>86</v>
      </c>
      <c r="C67" s="335">
        <f t="shared" si="4"/>
        <v>0</v>
      </c>
      <c r="D67" s="336"/>
      <c r="E67" s="336"/>
      <c r="F67" s="336"/>
      <c r="G67" s="356"/>
      <c r="H67" s="14">
        <f t="shared" si="5"/>
        <v>0</v>
      </c>
      <c r="I67" s="14"/>
      <c r="J67" s="21"/>
      <c r="K67" s="335"/>
      <c r="L67" s="21"/>
      <c r="M67" s="364">
        <f t="shared" si="6"/>
        <v>0</v>
      </c>
      <c r="N67" s="364"/>
      <c r="O67" s="364"/>
      <c r="P67" s="364"/>
      <c r="Q67" s="364"/>
      <c r="R67" s="21">
        <f t="shared" si="7"/>
        <v>0</v>
      </c>
      <c r="S67" s="21"/>
      <c r="T67" s="21"/>
      <c r="U67" s="21"/>
      <c r="V67" s="14"/>
      <c r="W67" s="90"/>
      <c r="X67" s="19"/>
      <c r="Y67" s="88"/>
      <c r="Z67" s="23"/>
      <c r="AA67" s="90"/>
      <c r="AB67" s="19"/>
      <c r="AC67" s="88"/>
      <c r="AD67" s="88"/>
      <c r="AE67" s="91"/>
    </row>
    <row r="68" spans="1:31" x14ac:dyDescent="0.25">
      <c r="A68" s="209">
        <v>46</v>
      </c>
      <c r="B68" s="202" t="s">
        <v>173</v>
      </c>
      <c r="C68" s="335">
        <f t="shared" si="4"/>
        <v>0</v>
      </c>
      <c r="D68" s="336"/>
      <c r="E68" s="336"/>
      <c r="F68" s="336"/>
      <c r="G68" s="356"/>
      <c r="H68" s="14">
        <f t="shared" si="5"/>
        <v>0</v>
      </c>
      <c r="I68" s="14"/>
      <c r="J68" s="21"/>
      <c r="K68" s="335"/>
      <c r="L68" s="21"/>
      <c r="M68" s="364">
        <f t="shared" si="6"/>
        <v>0</v>
      </c>
      <c r="N68" s="364"/>
      <c r="O68" s="364"/>
      <c r="P68" s="364"/>
      <c r="Q68" s="364"/>
      <c r="R68" s="21">
        <f t="shared" si="7"/>
        <v>0</v>
      </c>
      <c r="S68" s="21"/>
      <c r="T68" s="21"/>
      <c r="U68" s="21"/>
      <c r="V68" s="14"/>
      <c r="W68" s="90"/>
      <c r="X68" s="19"/>
      <c r="Y68" s="88"/>
      <c r="Z68" s="23"/>
      <c r="AA68" s="90"/>
      <c r="AB68" s="19"/>
      <c r="AC68" s="88"/>
      <c r="AD68" s="88"/>
      <c r="AE68" s="91"/>
    </row>
    <row r="69" spans="1:31" x14ac:dyDescent="0.25">
      <c r="A69" s="209">
        <v>47</v>
      </c>
      <c r="B69" s="196" t="s">
        <v>87</v>
      </c>
      <c r="C69" s="335">
        <f t="shared" si="4"/>
        <v>0</v>
      </c>
      <c r="D69" s="336"/>
      <c r="E69" s="336"/>
      <c r="F69" s="336"/>
      <c r="G69" s="356"/>
      <c r="H69" s="14">
        <f t="shared" si="5"/>
        <v>0</v>
      </c>
      <c r="I69" s="14"/>
      <c r="J69" s="21"/>
      <c r="K69" s="335"/>
      <c r="L69" s="21"/>
      <c r="M69" s="364">
        <f t="shared" si="6"/>
        <v>0</v>
      </c>
      <c r="N69" s="364"/>
      <c r="O69" s="364"/>
      <c r="P69" s="364"/>
      <c r="Q69" s="364"/>
      <c r="R69" s="21">
        <f t="shared" si="7"/>
        <v>0</v>
      </c>
      <c r="S69" s="21"/>
      <c r="T69" s="21"/>
      <c r="U69" s="21"/>
      <c r="V69" s="14"/>
      <c r="W69" s="90"/>
      <c r="X69" s="19"/>
      <c r="Y69" s="88"/>
      <c r="Z69" s="23"/>
      <c r="AA69" s="90"/>
      <c r="AB69" s="19"/>
      <c r="AC69" s="88"/>
      <c r="AD69" s="88"/>
      <c r="AE69" s="91"/>
    </row>
    <row r="70" spans="1:31" ht="31.5" x14ac:dyDescent="0.25">
      <c r="A70" s="209">
        <v>48</v>
      </c>
      <c r="B70" s="201" t="s">
        <v>174</v>
      </c>
      <c r="C70" s="335">
        <f t="shared" si="4"/>
        <v>0</v>
      </c>
      <c r="D70" s="336"/>
      <c r="E70" s="336"/>
      <c r="F70" s="336"/>
      <c r="G70" s="356"/>
      <c r="H70" s="14">
        <f t="shared" si="5"/>
        <v>0</v>
      </c>
      <c r="I70" s="14"/>
      <c r="J70" s="21"/>
      <c r="K70" s="335"/>
      <c r="L70" s="21"/>
      <c r="M70" s="364">
        <f t="shared" si="6"/>
        <v>0</v>
      </c>
      <c r="N70" s="364"/>
      <c r="O70" s="364"/>
      <c r="P70" s="364"/>
      <c r="Q70" s="364"/>
      <c r="R70" s="21">
        <f t="shared" si="7"/>
        <v>0</v>
      </c>
      <c r="S70" s="21"/>
      <c r="T70" s="21"/>
      <c r="U70" s="21"/>
      <c r="V70" s="14"/>
      <c r="W70" s="90"/>
      <c r="X70" s="19"/>
      <c r="Y70" s="88"/>
      <c r="Z70" s="23"/>
      <c r="AA70" s="90"/>
      <c r="AB70" s="19"/>
      <c r="AC70" s="88"/>
      <c r="AD70" s="88"/>
      <c r="AE70" s="91"/>
    </row>
    <row r="71" spans="1:31" x14ac:dyDescent="0.25">
      <c r="A71" s="209">
        <v>49</v>
      </c>
      <c r="B71" s="117" t="s">
        <v>175</v>
      </c>
      <c r="C71" s="335">
        <f t="shared" si="4"/>
        <v>0</v>
      </c>
      <c r="D71" s="336"/>
      <c r="E71" s="336"/>
      <c r="F71" s="336"/>
      <c r="G71" s="356"/>
      <c r="H71" s="14">
        <f t="shared" si="5"/>
        <v>0</v>
      </c>
      <c r="I71" s="14"/>
      <c r="J71" s="21"/>
      <c r="K71" s="335"/>
      <c r="L71" s="21"/>
      <c r="M71" s="364">
        <f t="shared" si="6"/>
        <v>0</v>
      </c>
      <c r="N71" s="364"/>
      <c r="O71" s="364"/>
      <c r="P71" s="364"/>
      <c r="Q71" s="364"/>
      <c r="R71" s="21">
        <f t="shared" si="7"/>
        <v>0</v>
      </c>
      <c r="S71" s="21"/>
      <c r="T71" s="21"/>
      <c r="U71" s="21"/>
      <c r="V71" s="14"/>
      <c r="W71" s="90"/>
      <c r="X71" s="19"/>
      <c r="Y71" s="88"/>
      <c r="Z71" s="23"/>
      <c r="AA71" s="90"/>
      <c r="AB71" s="19"/>
      <c r="AC71" s="88"/>
      <c r="AD71" s="88"/>
      <c r="AE71" s="91"/>
    </row>
    <row r="72" spans="1:31" ht="47.25" x14ac:dyDescent="0.25">
      <c r="A72" s="209">
        <v>50</v>
      </c>
      <c r="B72" s="201" t="s">
        <v>176</v>
      </c>
      <c r="C72" s="335">
        <f t="shared" si="4"/>
        <v>0</v>
      </c>
      <c r="D72" s="336"/>
      <c r="E72" s="336"/>
      <c r="F72" s="336"/>
      <c r="G72" s="356"/>
      <c r="H72" s="14">
        <f t="shared" si="5"/>
        <v>0</v>
      </c>
      <c r="I72" s="14"/>
      <c r="J72" s="21"/>
      <c r="K72" s="335"/>
      <c r="L72" s="21"/>
      <c r="M72" s="364">
        <f t="shared" si="6"/>
        <v>0</v>
      </c>
      <c r="N72" s="364"/>
      <c r="O72" s="364"/>
      <c r="P72" s="364"/>
      <c r="Q72" s="364"/>
      <c r="R72" s="21">
        <f t="shared" si="7"/>
        <v>0</v>
      </c>
      <c r="S72" s="21"/>
      <c r="T72" s="21"/>
      <c r="U72" s="21"/>
      <c r="V72" s="14"/>
      <c r="W72" s="90"/>
      <c r="X72" s="19"/>
      <c r="Y72" s="88"/>
      <c r="Z72" s="23"/>
      <c r="AA72" s="90"/>
      <c r="AB72" s="19"/>
      <c r="AC72" s="88"/>
      <c r="AD72" s="88"/>
      <c r="AE72" s="91"/>
    </row>
    <row r="73" spans="1:31" ht="31.5" x14ac:dyDescent="0.25">
      <c r="A73" s="209">
        <v>51</v>
      </c>
      <c r="B73" s="201" t="s">
        <v>177</v>
      </c>
      <c r="C73" s="335">
        <f t="shared" si="4"/>
        <v>0</v>
      </c>
      <c r="D73" s="336"/>
      <c r="E73" s="336"/>
      <c r="F73" s="336"/>
      <c r="G73" s="356"/>
      <c r="H73" s="14">
        <f t="shared" si="5"/>
        <v>0</v>
      </c>
      <c r="I73" s="14"/>
      <c r="J73" s="21"/>
      <c r="K73" s="335"/>
      <c r="L73" s="21"/>
      <c r="M73" s="364">
        <f t="shared" si="6"/>
        <v>0</v>
      </c>
      <c r="N73" s="364"/>
      <c r="O73" s="364"/>
      <c r="P73" s="364"/>
      <c r="Q73" s="364"/>
      <c r="R73" s="21">
        <f t="shared" si="7"/>
        <v>0</v>
      </c>
      <c r="S73" s="21"/>
      <c r="T73" s="21"/>
      <c r="U73" s="21"/>
      <c r="V73" s="14"/>
      <c r="W73" s="90"/>
      <c r="X73" s="19"/>
      <c r="Y73" s="88"/>
      <c r="Z73" s="23"/>
      <c r="AA73" s="90"/>
      <c r="AB73" s="19"/>
      <c r="AC73" s="88"/>
      <c r="AD73" s="88"/>
      <c r="AE73" s="91"/>
    </row>
    <row r="74" spans="1:31" ht="31.5" x14ac:dyDescent="0.25">
      <c r="A74" s="209">
        <v>52</v>
      </c>
      <c r="B74" s="201" t="s">
        <v>178</v>
      </c>
      <c r="C74" s="335">
        <f t="shared" si="4"/>
        <v>0</v>
      </c>
      <c r="D74" s="336"/>
      <c r="E74" s="336"/>
      <c r="F74" s="336"/>
      <c r="G74" s="356"/>
      <c r="H74" s="14">
        <f t="shared" si="5"/>
        <v>0</v>
      </c>
      <c r="I74" s="14"/>
      <c r="J74" s="21"/>
      <c r="K74" s="335"/>
      <c r="L74" s="21"/>
      <c r="M74" s="364">
        <f t="shared" si="6"/>
        <v>0</v>
      </c>
      <c r="N74" s="364"/>
      <c r="O74" s="364"/>
      <c r="P74" s="364"/>
      <c r="Q74" s="364"/>
      <c r="R74" s="21">
        <f t="shared" si="7"/>
        <v>0</v>
      </c>
      <c r="S74" s="21"/>
      <c r="T74" s="21"/>
      <c r="U74" s="21"/>
      <c r="V74" s="14"/>
      <c r="W74" s="90"/>
      <c r="X74" s="19"/>
      <c r="Y74" s="88"/>
      <c r="Z74" s="23"/>
      <c r="AA74" s="90"/>
      <c r="AB74" s="19"/>
      <c r="AC74" s="88"/>
      <c r="AD74" s="88"/>
      <c r="AE74" s="91"/>
    </row>
    <row r="75" spans="1:31" ht="31.5" x14ac:dyDescent="0.25">
      <c r="A75" s="209">
        <v>53</v>
      </c>
      <c r="B75" s="201" t="s">
        <v>179</v>
      </c>
      <c r="C75" s="335">
        <f t="shared" si="4"/>
        <v>0</v>
      </c>
      <c r="D75" s="336"/>
      <c r="E75" s="336"/>
      <c r="F75" s="336"/>
      <c r="G75" s="356"/>
      <c r="H75" s="14">
        <f t="shared" si="5"/>
        <v>0</v>
      </c>
      <c r="I75" s="14"/>
      <c r="J75" s="21"/>
      <c r="K75" s="335"/>
      <c r="L75" s="21"/>
      <c r="M75" s="364">
        <f t="shared" si="6"/>
        <v>0</v>
      </c>
      <c r="N75" s="364"/>
      <c r="O75" s="364"/>
      <c r="P75" s="364"/>
      <c r="Q75" s="364"/>
      <c r="R75" s="21">
        <f t="shared" si="7"/>
        <v>0</v>
      </c>
      <c r="S75" s="21"/>
      <c r="T75" s="21"/>
      <c r="U75" s="21"/>
      <c r="V75" s="14"/>
      <c r="W75" s="90"/>
      <c r="X75" s="19"/>
      <c r="Y75" s="88"/>
      <c r="Z75" s="23"/>
      <c r="AA75" s="90"/>
      <c r="AB75" s="19"/>
      <c r="AC75" s="88"/>
      <c r="AD75" s="88"/>
      <c r="AE75" s="91"/>
    </row>
    <row r="76" spans="1:31" x14ac:dyDescent="0.25">
      <c r="A76" s="209">
        <v>54</v>
      </c>
      <c r="B76" s="350" t="s">
        <v>88</v>
      </c>
      <c r="C76" s="335">
        <f t="shared" si="4"/>
        <v>0</v>
      </c>
      <c r="D76" s="336"/>
      <c r="E76" s="336"/>
      <c r="F76" s="336"/>
      <c r="G76" s="356"/>
      <c r="H76" s="14">
        <f t="shared" si="5"/>
        <v>0</v>
      </c>
      <c r="I76" s="14"/>
      <c r="J76" s="21"/>
      <c r="K76" s="335"/>
      <c r="L76" s="21"/>
      <c r="M76" s="364">
        <f t="shared" si="6"/>
        <v>0</v>
      </c>
      <c r="N76" s="364"/>
      <c r="O76" s="364"/>
      <c r="P76" s="364"/>
      <c r="Q76" s="364"/>
      <c r="R76" s="21">
        <f t="shared" si="7"/>
        <v>0</v>
      </c>
      <c r="S76" s="21"/>
      <c r="T76" s="21"/>
      <c r="U76" s="21"/>
      <c r="V76" s="14"/>
      <c r="W76" s="90"/>
      <c r="X76" s="19"/>
      <c r="Y76" s="88"/>
      <c r="Z76" s="23"/>
      <c r="AA76" s="90"/>
      <c r="AB76" s="19"/>
      <c r="AC76" s="88"/>
      <c r="AD76" s="88"/>
      <c r="AE76" s="91"/>
    </row>
    <row r="77" spans="1:31" ht="31.5" x14ac:dyDescent="0.25">
      <c r="A77" s="209">
        <v>55</v>
      </c>
      <c r="B77" s="345" t="s">
        <v>180</v>
      </c>
      <c r="C77" s="335">
        <f t="shared" si="4"/>
        <v>0</v>
      </c>
      <c r="D77" s="336"/>
      <c r="E77" s="336"/>
      <c r="F77" s="336"/>
      <c r="G77" s="356"/>
      <c r="H77" s="14">
        <f t="shared" si="5"/>
        <v>0</v>
      </c>
      <c r="I77" s="14"/>
      <c r="J77" s="21"/>
      <c r="K77" s="335"/>
      <c r="L77" s="21"/>
      <c r="M77" s="364">
        <f t="shared" si="6"/>
        <v>0</v>
      </c>
      <c r="N77" s="364"/>
      <c r="O77" s="364"/>
      <c r="P77" s="364"/>
      <c r="Q77" s="364"/>
      <c r="R77" s="21">
        <f t="shared" si="7"/>
        <v>0</v>
      </c>
      <c r="S77" s="21"/>
      <c r="T77" s="21"/>
      <c r="U77" s="21"/>
      <c r="V77" s="14"/>
      <c r="W77" s="90"/>
      <c r="X77" s="19"/>
      <c r="Y77" s="88"/>
      <c r="Z77" s="23"/>
      <c r="AA77" s="90"/>
      <c r="AB77" s="19"/>
      <c r="AC77" s="88"/>
      <c r="AD77" s="88"/>
      <c r="AE77" s="91"/>
    </row>
    <row r="78" spans="1:31" x14ac:dyDescent="0.25">
      <c r="A78" s="209">
        <v>56</v>
      </c>
      <c r="B78" s="198" t="s">
        <v>89</v>
      </c>
      <c r="C78" s="335">
        <f t="shared" si="4"/>
        <v>0</v>
      </c>
      <c r="D78" s="336"/>
      <c r="E78" s="336"/>
      <c r="F78" s="336"/>
      <c r="G78" s="356"/>
      <c r="H78" s="14">
        <f t="shared" si="5"/>
        <v>0</v>
      </c>
      <c r="I78" s="14"/>
      <c r="J78" s="21"/>
      <c r="K78" s="335"/>
      <c r="L78" s="21"/>
      <c r="M78" s="364">
        <f t="shared" si="6"/>
        <v>0</v>
      </c>
      <c r="N78" s="364"/>
      <c r="O78" s="364"/>
      <c r="P78" s="364"/>
      <c r="Q78" s="364"/>
      <c r="R78" s="21">
        <f t="shared" si="7"/>
        <v>0</v>
      </c>
      <c r="S78" s="21"/>
      <c r="T78" s="21"/>
      <c r="U78" s="21"/>
      <c r="V78" s="14"/>
      <c r="W78" s="90"/>
      <c r="X78" s="19"/>
      <c r="Y78" s="88"/>
      <c r="Z78" s="23"/>
      <c r="AA78" s="90"/>
      <c r="AB78" s="19"/>
      <c r="AC78" s="88"/>
      <c r="AD78" s="88"/>
      <c r="AE78" s="91"/>
    </row>
    <row r="79" spans="1:31" ht="47.25" x14ac:dyDescent="0.25">
      <c r="A79" s="209">
        <v>57</v>
      </c>
      <c r="B79" s="333" t="s">
        <v>181</v>
      </c>
      <c r="C79" s="335">
        <f t="shared" si="4"/>
        <v>0</v>
      </c>
      <c r="D79" s="336"/>
      <c r="E79" s="336"/>
      <c r="F79" s="336"/>
      <c r="G79" s="356"/>
      <c r="H79" s="14">
        <f t="shared" si="5"/>
        <v>0</v>
      </c>
      <c r="I79" s="14"/>
      <c r="J79" s="21"/>
      <c r="K79" s="335"/>
      <c r="L79" s="21"/>
      <c r="M79" s="364">
        <f t="shared" si="6"/>
        <v>0</v>
      </c>
      <c r="N79" s="364"/>
      <c r="O79" s="364"/>
      <c r="P79" s="364"/>
      <c r="Q79" s="364"/>
      <c r="R79" s="21">
        <f t="shared" si="7"/>
        <v>0</v>
      </c>
      <c r="S79" s="21"/>
      <c r="T79" s="21"/>
      <c r="U79" s="21"/>
      <c r="V79" s="14"/>
      <c r="W79" s="90"/>
      <c r="X79" s="19"/>
      <c r="Y79" s="88"/>
      <c r="Z79" s="23"/>
      <c r="AA79" s="90"/>
      <c r="AB79" s="19"/>
      <c r="AC79" s="88"/>
      <c r="AD79" s="88"/>
      <c r="AE79" s="91"/>
    </row>
    <row r="80" spans="1:31" ht="31.5" x14ac:dyDescent="0.25">
      <c r="A80" s="209">
        <v>58</v>
      </c>
      <c r="B80" s="201" t="s">
        <v>182</v>
      </c>
      <c r="C80" s="335">
        <f t="shared" si="4"/>
        <v>0</v>
      </c>
      <c r="D80" s="336"/>
      <c r="E80" s="336"/>
      <c r="F80" s="336"/>
      <c r="G80" s="356"/>
      <c r="H80" s="14">
        <f t="shared" si="5"/>
        <v>0</v>
      </c>
      <c r="I80" s="14"/>
      <c r="J80" s="21"/>
      <c r="K80" s="335"/>
      <c r="L80" s="21"/>
      <c r="M80" s="364">
        <f t="shared" si="6"/>
        <v>0</v>
      </c>
      <c r="N80" s="364"/>
      <c r="O80" s="364"/>
      <c r="P80" s="364"/>
      <c r="Q80" s="364"/>
      <c r="R80" s="21">
        <f t="shared" si="7"/>
        <v>0</v>
      </c>
      <c r="S80" s="21"/>
      <c r="T80" s="21"/>
      <c r="U80" s="21"/>
      <c r="V80" s="14"/>
      <c r="W80" s="90"/>
      <c r="X80" s="19"/>
      <c r="Y80" s="88"/>
      <c r="Z80" s="23"/>
      <c r="AA80" s="90"/>
      <c r="AB80" s="19"/>
      <c r="AC80" s="88"/>
      <c r="AD80" s="88"/>
      <c r="AE80" s="91"/>
    </row>
    <row r="81" spans="1:31" ht="31.5" x14ac:dyDescent="0.25">
      <c r="A81" s="209">
        <v>59</v>
      </c>
      <c r="B81" s="333" t="s">
        <v>183</v>
      </c>
      <c r="C81" s="335">
        <f t="shared" si="4"/>
        <v>0</v>
      </c>
      <c r="D81" s="336"/>
      <c r="E81" s="336"/>
      <c r="F81" s="336"/>
      <c r="G81" s="356"/>
      <c r="H81" s="14">
        <f t="shared" si="5"/>
        <v>0</v>
      </c>
      <c r="I81" s="14"/>
      <c r="J81" s="21"/>
      <c r="K81" s="335"/>
      <c r="L81" s="21"/>
      <c r="M81" s="364">
        <f t="shared" si="6"/>
        <v>0</v>
      </c>
      <c r="N81" s="364"/>
      <c r="O81" s="364"/>
      <c r="P81" s="364"/>
      <c r="Q81" s="364"/>
      <c r="R81" s="21">
        <f t="shared" si="7"/>
        <v>0</v>
      </c>
      <c r="S81" s="21"/>
      <c r="T81" s="21"/>
      <c r="U81" s="21"/>
      <c r="V81" s="14"/>
      <c r="W81" s="90"/>
      <c r="X81" s="19"/>
      <c r="Y81" s="88"/>
      <c r="Z81" s="23"/>
      <c r="AA81" s="90"/>
      <c r="AB81" s="19"/>
      <c r="AC81" s="88"/>
      <c r="AD81" s="88"/>
      <c r="AE81" s="91"/>
    </row>
    <row r="82" spans="1:31" x14ac:dyDescent="0.25">
      <c r="A82" s="209">
        <v>60</v>
      </c>
      <c r="B82" s="334" t="s">
        <v>184</v>
      </c>
      <c r="C82" s="335">
        <f t="shared" si="4"/>
        <v>0</v>
      </c>
      <c r="D82" s="336"/>
      <c r="E82" s="336"/>
      <c r="F82" s="336"/>
      <c r="G82" s="356"/>
      <c r="H82" s="14">
        <f t="shared" si="5"/>
        <v>0</v>
      </c>
      <c r="I82" s="14"/>
      <c r="J82" s="21"/>
      <c r="K82" s="335"/>
      <c r="L82" s="21"/>
      <c r="M82" s="364">
        <f t="shared" si="6"/>
        <v>0</v>
      </c>
      <c r="N82" s="364"/>
      <c r="O82" s="364"/>
      <c r="P82" s="364"/>
      <c r="Q82" s="364"/>
      <c r="R82" s="21">
        <f t="shared" si="7"/>
        <v>0</v>
      </c>
      <c r="S82" s="21"/>
      <c r="T82" s="21"/>
      <c r="U82" s="21"/>
      <c r="V82" s="14"/>
      <c r="W82" s="90"/>
      <c r="X82" s="19"/>
      <c r="Y82" s="88"/>
      <c r="Z82" s="23"/>
      <c r="AA82" s="90"/>
      <c r="AB82" s="19"/>
      <c r="AC82" s="88"/>
      <c r="AD82" s="88"/>
      <c r="AE82" s="91"/>
    </row>
    <row r="83" spans="1:31" ht="31.5" x14ac:dyDescent="0.25">
      <c r="A83" s="209">
        <v>61</v>
      </c>
      <c r="B83" s="201" t="s">
        <v>185</v>
      </c>
      <c r="C83" s="335">
        <f t="shared" si="4"/>
        <v>0</v>
      </c>
      <c r="D83" s="336"/>
      <c r="E83" s="336"/>
      <c r="F83" s="336"/>
      <c r="G83" s="356"/>
      <c r="H83" s="14">
        <f t="shared" si="5"/>
        <v>0</v>
      </c>
      <c r="I83" s="14"/>
      <c r="J83" s="21"/>
      <c r="K83" s="335"/>
      <c r="L83" s="21"/>
      <c r="M83" s="364">
        <f t="shared" si="6"/>
        <v>0</v>
      </c>
      <c r="N83" s="364"/>
      <c r="O83" s="364"/>
      <c r="P83" s="364"/>
      <c r="Q83" s="364"/>
      <c r="R83" s="21">
        <f t="shared" si="7"/>
        <v>0</v>
      </c>
      <c r="S83" s="21"/>
      <c r="T83" s="21"/>
      <c r="U83" s="21"/>
      <c r="V83" s="14"/>
      <c r="W83" s="90"/>
      <c r="X83" s="19"/>
      <c r="Y83" s="88"/>
      <c r="Z83" s="23"/>
      <c r="AA83" s="90"/>
      <c r="AB83" s="19"/>
      <c r="AC83" s="88"/>
      <c r="AD83" s="88"/>
      <c r="AE83" s="91"/>
    </row>
    <row r="84" spans="1:31" ht="63" x14ac:dyDescent="0.25">
      <c r="A84" s="209">
        <v>62</v>
      </c>
      <c r="B84" s="378" t="s">
        <v>186</v>
      </c>
      <c r="C84" s="335">
        <f t="shared" si="4"/>
        <v>0</v>
      </c>
      <c r="D84" s="336"/>
      <c r="E84" s="336"/>
      <c r="F84" s="336"/>
      <c r="G84" s="356"/>
      <c r="H84" s="14">
        <f t="shared" si="5"/>
        <v>0</v>
      </c>
      <c r="I84" s="14"/>
      <c r="J84" s="21"/>
      <c r="K84" s="335"/>
      <c r="L84" s="21"/>
      <c r="M84" s="364">
        <f t="shared" si="6"/>
        <v>0</v>
      </c>
      <c r="N84" s="364"/>
      <c r="O84" s="364"/>
      <c r="P84" s="364"/>
      <c r="Q84" s="364"/>
      <c r="R84" s="21">
        <f t="shared" si="7"/>
        <v>0</v>
      </c>
      <c r="S84" s="21"/>
      <c r="T84" s="21"/>
      <c r="U84" s="21"/>
      <c r="V84" s="14"/>
      <c r="W84" s="90"/>
      <c r="X84" s="19"/>
      <c r="Y84" s="88"/>
      <c r="Z84" s="23"/>
      <c r="AA84" s="90"/>
      <c r="AB84" s="19"/>
      <c r="AC84" s="88"/>
      <c r="AD84" s="88"/>
      <c r="AE84" s="91"/>
    </row>
    <row r="85" spans="1:31" ht="63" x14ac:dyDescent="0.25">
      <c r="A85" s="209">
        <v>63</v>
      </c>
      <c r="B85" s="333" t="s">
        <v>187</v>
      </c>
      <c r="C85" s="335">
        <f t="shared" si="4"/>
        <v>0</v>
      </c>
      <c r="D85" s="336"/>
      <c r="E85" s="336"/>
      <c r="F85" s="336"/>
      <c r="G85" s="356"/>
      <c r="H85" s="14">
        <f t="shared" si="5"/>
        <v>0</v>
      </c>
      <c r="I85" s="14"/>
      <c r="J85" s="21"/>
      <c r="K85" s="335"/>
      <c r="L85" s="21"/>
      <c r="M85" s="364">
        <f t="shared" si="6"/>
        <v>0</v>
      </c>
      <c r="N85" s="364"/>
      <c r="O85" s="364"/>
      <c r="P85" s="364"/>
      <c r="Q85" s="364"/>
      <c r="R85" s="21">
        <f t="shared" si="7"/>
        <v>0</v>
      </c>
      <c r="S85" s="21"/>
      <c r="T85" s="21"/>
      <c r="U85" s="21"/>
      <c r="V85" s="14"/>
      <c r="W85" s="90"/>
      <c r="X85" s="19"/>
      <c r="Y85" s="88"/>
      <c r="Z85" s="23"/>
      <c r="AA85" s="90"/>
      <c r="AB85" s="19"/>
      <c r="AC85" s="88"/>
      <c r="AD85" s="88"/>
      <c r="AE85" s="91"/>
    </row>
    <row r="86" spans="1:31" ht="47.25" x14ac:dyDescent="0.25">
      <c r="A86" s="209">
        <v>64</v>
      </c>
      <c r="B86" s="333" t="s">
        <v>188</v>
      </c>
      <c r="C86" s="335">
        <f t="shared" si="4"/>
        <v>0</v>
      </c>
      <c r="D86" s="336"/>
      <c r="E86" s="336"/>
      <c r="F86" s="336"/>
      <c r="G86" s="356"/>
      <c r="H86" s="14">
        <f t="shared" si="5"/>
        <v>0</v>
      </c>
      <c r="I86" s="14"/>
      <c r="J86" s="21"/>
      <c r="K86" s="335"/>
      <c r="L86" s="21"/>
      <c r="M86" s="364">
        <f t="shared" si="6"/>
        <v>0</v>
      </c>
      <c r="N86" s="364"/>
      <c r="O86" s="364"/>
      <c r="P86" s="364"/>
      <c r="Q86" s="364"/>
      <c r="R86" s="21">
        <f t="shared" si="7"/>
        <v>0</v>
      </c>
      <c r="S86" s="21"/>
      <c r="T86" s="21"/>
      <c r="U86" s="21"/>
      <c r="V86" s="14"/>
      <c r="W86" s="90"/>
      <c r="X86" s="19"/>
      <c r="Y86" s="88"/>
      <c r="Z86" s="23"/>
      <c r="AA86" s="90"/>
      <c r="AB86" s="19"/>
      <c r="AC86" s="88"/>
      <c r="AD86" s="88"/>
      <c r="AE86" s="91"/>
    </row>
    <row r="87" spans="1:31" x14ac:dyDescent="0.25">
      <c r="A87" s="209">
        <v>65</v>
      </c>
      <c r="B87" s="333" t="s">
        <v>189</v>
      </c>
      <c r="C87" s="335">
        <f t="shared" si="4"/>
        <v>8.9521975299999994</v>
      </c>
      <c r="D87" s="336"/>
      <c r="E87" s="336">
        <v>8.9521975299999994</v>
      </c>
      <c r="F87" s="336"/>
      <c r="G87" s="356"/>
      <c r="H87" s="14">
        <f t="shared" si="5"/>
        <v>8.9521975099999995</v>
      </c>
      <c r="I87" s="14"/>
      <c r="J87" s="21">
        <v>8.9521975099999995</v>
      </c>
      <c r="K87" s="335"/>
      <c r="L87" s="21"/>
      <c r="M87" s="364">
        <f t="shared" si="6"/>
        <v>0</v>
      </c>
      <c r="N87" s="364"/>
      <c r="O87" s="364"/>
      <c r="P87" s="364"/>
      <c r="Q87" s="364"/>
      <c r="R87" s="21">
        <f t="shared" si="7"/>
        <v>8.9521975099999995</v>
      </c>
      <c r="S87" s="21"/>
      <c r="T87" s="21">
        <v>8.9521975099999995</v>
      </c>
      <c r="U87" s="21"/>
      <c r="V87" s="14"/>
      <c r="W87" s="90">
        <v>2017</v>
      </c>
      <c r="X87" s="19">
        <v>33</v>
      </c>
      <c r="Y87" s="195" t="s">
        <v>232</v>
      </c>
      <c r="Z87" s="14">
        <v>1.26</v>
      </c>
      <c r="AA87" s="90"/>
      <c r="AB87" s="19"/>
      <c r="AC87" s="88"/>
      <c r="AD87" s="88"/>
      <c r="AE87" s="91"/>
    </row>
    <row r="88" spans="1:31" x14ac:dyDescent="0.25">
      <c r="A88" s="209">
        <v>66</v>
      </c>
      <c r="B88" s="333" t="s">
        <v>190</v>
      </c>
      <c r="C88" s="335">
        <f t="shared" si="4"/>
        <v>3.5603742500000002</v>
      </c>
      <c r="D88" s="336"/>
      <c r="E88" s="336">
        <v>3.5603742500000002</v>
      </c>
      <c r="F88" s="336"/>
      <c r="G88" s="356"/>
      <c r="H88" s="14">
        <f t="shared" si="5"/>
        <v>2.6838595099999996</v>
      </c>
      <c r="I88" s="14"/>
      <c r="J88" s="21">
        <v>2.6838595099999996</v>
      </c>
      <c r="K88" s="335"/>
      <c r="L88" s="21"/>
      <c r="M88" s="364">
        <f t="shared" si="6"/>
        <v>0</v>
      </c>
      <c r="N88" s="364"/>
      <c r="O88" s="364"/>
      <c r="P88" s="364"/>
      <c r="Q88" s="364"/>
      <c r="R88" s="21">
        <f t="shared" si="7"/>
        <v>2.6838595099999996</v>
      </c>
      <c r="S88" s="21"/>
      <c r="T88" s="21">
        <v>2.6838595099999996</v>
      </c>
      <c r="U88" s="21"/>
      <c r="V88" s="14"/>
      <c r="W88" s="90">
        <v>2017</v>
      </c>
      <c r="X88" s="19">
        <v>33</v>
      </c>
      <c r="Y88" s="195" t="s">
        <v>232</v>
      </c>
      <c r="Z88" s="14">
        <v>1.26</v>
      </c>
      <c r="AA88" s="90"/>
      <c r="AB88" s="19"/>
      <c r="AC88" s="88"/>
      <c r="AD88" s="88"/>
      <c r="AE88" s="91"/>
    </row>
    <row r="89" spans="1:31" ht="36" customHeight="1" x14ac:dyDescent="0.25">
      <c r="A89" s="209">
        <v>67</v>
      </c>
      <c r="B89" s="333" t="s">
        <v>191</v>
      </c>
      <c r="C89" s="335">
        <f t="shared" ref="C89:C135" si="8">SUM(D89:G89)</f>
        <v>35.947188250000004</v>
      </c>
      <c r="D89" s="336"/>
      <c r="E89" s="336">
        <v>35.947188250000004</v>
      </c>
      <c r="F89" s="336"/>
      <c r="G89" s="356"/>
      <c r="H89" s="14">
        <f t="shared" ref="H89:H135" si="9">SUM(I89:L89)</f>
        <v>31.78269337</v>
      </c>
      <c r="I89" s="14"/>
      <c r="J89" s="21">
        <v>31.78269337</v>
      </c>
      <c r="K89" s="335"/>
      <c r="L89" s="21"/>
      <c r="M89" s="364">
        <f t="shared" ref="M89:M135" si="10">SUM(N89:Q89)</f>
        <v>0</v>
      </c>
      <c r="N89" s="364"/>
      <c r="O89" s="364"/>
      <c r="P89" s="364"/>
      <c r="Q89" s="364"/>
      <c r="R89" s="21">
        <f t="shared" ref="R89:R135" si="11">SUM(S89:V89)</f>
        <v>31.78269337</v>
      </c>
      <c r="S89" s="21"/>
      <c r="T89" s="21">
        <v>31.78269337</v>
      </c>
      <c r="U89" s="21"/>
      <c r="V89" s="14"/>
      <c r="W89" s="90"/>
      <c r="X89" s="19"/>
      <c r="Y89" s="88" t="s">
        <v>234</v>
      </c>
      <c r="Z89" s="14"/>
      <c r="AA89" s="90"/>
      <c r="AB89" s="19"/>
      <c r="AC89" s="88"/>
      <c r="AD89" s="88"/>
      <c r="AE89" s="91"/>
    </row>
    <row r="90" spans="1:31" ht="33" customHeight="1" x14ac:dyDescent="0.25">
      <c r="A90" s="209">
        <v>68</v>
      </c>
      <c r="B90" s="333" t="s">
        <v>192</v>
      </c>
      <c r="C90" s="335">
        <f t="shared" si="8"/>
        <v>1.53760184</v>
      </c>
      <c r="D90" s="336"/>
      <c r="E90" s="336">
        <v>1.53760184</v>
      </c>
      <c r="F90" s="336"/>
      <c r="G90" s="356"/>
      <c r="H90" s="14">
        <f t="shared" si="9"/>
        <v>7.02108285</v>
      </c>
      <c r="I90" s="14"/>
      <c r="J90" s="21">
        <v>7.02108285</v>
      </c>
      <c r="K90" s="335"/>
      <c r="L90" s="21"/>
      <c r="M90" s="364">
        <f t="shared" si="10"/>
        <v>0</v>
      </c>
      <c r="N90" s="364"/>
      <c r="O90" s="364"/>
      <c r="P90" s="364"/>
      <c r="Q90" s="364"/>
      <c r="R90" s="21">
        <f t="shared" si="11"/>
        <v>7.02108285</v>
      </c>
      <c r="S90" s="21"/>
      <c r="T90" s="21">
        <v>7.02108285</v>
      </c>
      <c r="U90" s="21"/>
      <c r="V90" s="14"/>
      <c r="W90" s="90"/>
      <c r="X90" s="19"/>
      <c r="Y90" s="88" t="s">
        <v>235</v>
      </c>
      <c r="Z90" s="14"/>
      <c r="AA90" s="90"/>
      <c r="AB90" s="19"/>
      <c r="AC90" s="88"/>
      <c r="AD90" s="88"/>
      <c r="AE90" s="91"/>
    </row>
    <row r="91" spans="1:31" x14ac:dyDescent="0.25">
      <c r="A91" s="209">
        <v>69</v>
      </c>
      <c r="B91" s="333" t="s">
        <v>193</v>
      </c>
      <c r="C91" s="335">
        <f t="shared" si="8"/>
        <v>13.427160260000001</v>
      </c>
      <c r="D91" s="336"/>
      <c r="E91" s="336">
        <v>13.427160260000001</v>
      </c>
      <c r="F91" s="336"/>
      <c r="G91" s="356"/>
      <c r="H91" s="14">
        <f t="shared" si="9"/>
        <v>13.427160239999999</v>
      </c>
      <c r="I91" s="14"/>
      <c r="J91" s="21">
        <v>13.427160239999999</v>
      </c>
      <c r="K91" s="335"/>
      <c r="L91" s="21"/>
      <c r="M91" s="364">
        <f t="shared" si="10"/>
        <v>0</v>
      </c>
      <c r="N91" s="364"/>
      <c r="O91" s="364"/>
      <c r="P91" s="364"/>
      <c r="Q91" s="364"/>
      <c r="R91" s="21">
        <f t="shared" si="11"/>
        <v>13.427160239999999</v>
      </c>
      <c r="S91" s="21"/>
      <c r="T91" s="21">
        <v>13.427160239999999</v>
      </c>
      <c r="U91" s="21"/>
      <c r="V91" s="14"/>
      <c r="W91" s="90">
        <v>2017</v>
      </c>
      <c r="X91" s="19">
        <v>33</v>
      </c>
      <c r="Y91" s="195" t="s">
        <v>232</v>
      </c>
      <c r="Z91" s="14">
        <v>1.26</v>
      </c>
      <c r="AA91" s="90"/>
      <c r="AB91" s="19"/>
      <c r="AC91" s="88"/>
      <c r="AD91" s="88"/>
      <c r="AE91" s="91"/>
    </row>
    <row r="92" spans="1:31" ht="31.5" x14ac:dyDescent="0.25">
      <c r="A92" s="209">
        <v>70</v>
      </c>
      <c r="B92" s="379" t="s">
        <v>194</v>
      </c>
      <c r="C92" s="335">
        <f t="shared" si="8"/>
        <v>6.5628127999999997</v>
      </c>
      <c r="D92" s="336"/>
      <c r="E92" s="336">
        <v>6.5628127999999997</v>
      </c>
      <c r="F92" s="336"/>
      <c r="G92" s="356"/>
      <c r="H92" s="14">
        <f t="shared" si="9"/>
        <v>6.1724837100000007</v>
      </c>
      <c r="I92" s="14"/>
      <c r="J92" s="21">
        <v>6.1724837100000007</v>
      </c>
      <c r="K92" s="335"/>
      <c r="L92" s="21"/>
      <c r="M92" s="364">
        <f t="shared" si="10"/>
        <v>0</v>
      </c>
      <c r="N92" s="364"/>
      <c r="O92" s="364"/>
      <c r="P92" s="364"/>
      <c r="Q92" s="364"/>
      <c r="R92" s="21">
        <f t="shared" si="11"/>
        <v>6.1724837100000007</v>
      </c>
      <c r="S92" s="21"/>
      <c r="T92" s="21">
        <v>6.1724837100000007</v>
      </c>
      <c r="U92" s="21"/>
      <c r="V92" s="14"/>
      <c r="W92" s="90">
        <v>2017</v>
      </c>
      <c r="X92" s="19">
        <v>33</v>
      </c>
      <c r="Y92" s="195" t="s">
        <v>233</v>
      </c>
      <c r="Z92" s="14">
        <v>0.4</v>
      </c>
      <c r="AA92" s="90"/>
      <c r="AB92" s="19"/>
      <c r="AC92" s="88"/>
      <c r="AD92" s="88"/>
      <c r="AE92" s="91"/>
    </row>
    <row r="93" spans="1:31" x14ac:dyDescent="0.25">
      <c r="A93" s="209">
        <v>71</v>
      </c>
      <c r="B93" s="380" t="s">
        <v>195</v>
      </c>
      <c r="C93" s="335">
        <f t="shared" si="8"/>
        <v>0</v>
      </c>
      <c r="D93" s="336"/>
      <c r="E93" s="336"/>
      <c r="F93" s="336"/>
      <c r="G93" s="356"/>
      <c r="H93" s="14">
        <f t="shared" si="9"/>
        <v>0</v>
      </c>
      <c r="I93" s="14"/>
      <c r="J93" s="21"/>
      <c r="K93" s="335"/>
      <c r="L93" s="21"/>
      <c r="M93" s="364">
        <f t="shared" si="10"/>
        <v>0</v>
      </c>
      <c r="N93" s="364"/>
      <c r="O93" s="364"/>
      <c r="P93" s="364"/>
      <c r="Q93" s="364"/>
      <c r="R93" s="21">
        <f t="shared" si="11"/>
        <v>0</v>
      </c>
      <c r="S93" s="21"/>
      <c r="T93" s="21"/>
      <c r="U93" s="21"/>
      <c r="V93" s="14"/>
      <c r="W93" s="90"/>
      <c r="X93" s="19"/>
      <c r="Y93" s="88"/>
      <c r="Z93" s="23"/>
      <c r="AA93" s="90"/>
      <c r="AB93" s="19"/>
      <c r="AC93" s="88"/>
      <c r="AD93" s="88"/>
      <c r="AE93" s="91"/>
    </row>
    <row r="94" spans="1:31" ht="47.25" x14ac:dyDescent="0.25">
      <c r="A94" s="209">
        <v>72</v>
      </c>
      <c r="B94" s="380" t="s">
        <v>196</v>
      </c>
      <c r="C94" s="335">
        <f t="shared" si="8"/>
        <v>0</v>
      </c>
      <c r="D94" s="336"/>
      <c r="E94" s="336"/>
      <c r="F94" s="336"/>
      <c r="G94" s="356"/>
      <c r="H94" s="14">
        <f t="shared" si="9"/>
        <v>0</v>
      </c>
      <c r="I94" s="14"/>
      <c r="J94" s="21"/>
      <c r="K94" s="335"/>
      <c r="L94" s="21"/>
      <c r="M94" s="364">
        <f t="shared" si="10"/>
        <v>0</v>
      </c>
      <c r="N94" s="364"/>
      <c r="O94" s="364"/>
      <c r="P94" s="364"/>
      <c r="Q94" s="364"/>
      <c r="R94" s="21">
        <f t="shared" si="11"/>
        <v>0</v>
      </c>
      <c r="S94" s="21"/>
      <c r="T94" s="21"/>
      <c r="U94" s="21"/>
      <c r="V94" s="14"/>
      <c r="W94" s="90"/>
      <c r="X94" s="19"/>
      <c r="Y94" s="88"/>
      <c r="Z94" s="23"/>
      <c r="AA94" s="90"/>
      <c r="AB94" s="19"/>
      <c r="AC94" s="88"/>
      <c r="AD94" s="88"/>
      <c r="AE94" s="91"/>
    </row>
    <row r="95" spans="1:31" ht="31.5" x14ac:dyDescent="0.25">
      <c r="A95" s="209">
        <v>73</v>
      </c>
      <c r="B95" s="380" t="s">
        <v>197</v>
      </c>
      <c r="C95" s="335">
        <f t="shared" si="8"/>
        <v>0</v>
      </c>
      <c r="D95" s="336"/>
      <c r="E95" s="336"/>
      <c r="F95" s="336"/>
      <c r="G95" s="356"/>
      <c r="H95" s="14">
        <f t="shared" si="9"/>
        <v>0</v>
      </c>
      <c r="I95" s="14"/>
      <c r="J95" s="21"/>
      <c r="K95" s="335"/>
      <c r="L95" s="21"/>
      <c r="M95" s="364">
        <f t="shared" si="10"/>
        <v>0</v>
      </c>
      <c r="N95" s="364"/>
      <c r="O95" s="364"/>
      <c r="P95" s="364"/>
      <c r="Q95" s="364"/>
      <c r="R95" s="21">
        <f t="shared" si="11"/>
        <v>0</v>
      </c>
      <c r="S95" s="21"/>
      <c r="T95" s="21"/>
      <c r="U95" s="21"/>
      <c r="V95" s="14"/>
      <c r="W95" s="90"/>
      <c r="X95" s="19"/>
      <c r="Y95" s="88"/>
      <c r="Z95" s="23"/>
      <c r="AA95" s="90"/>
      <c r="AB95" s="19"/>
      <c r="AC95" s="88"/>
      <c r="AD95" s="88"/>
      <c r="AE95" s="91"/>
    </row>
    <row r="96" spans="1:31" ht="47.25" x14ac:dyDescent="0.25">
      <c r="A96" s="209">
        <v>74</v>
      </c>
      <c r="B96" s="380" t="s">
        <v>198</v>
      </c>
      <c r="C96" s="335">
        <f t="shared" si="8"/>
        <v>0</v>
      </c>
      <c r="D96" s="336"/>
      <c r="E96" s="336"/>
      <c r="F96" s="336"/>
      <c r="G96" s="356"/>
      <c r="H96" s="14">
        <f t="shared" si="9"/>
        <v>0</v>
      </c>
      <c r="I96" s="14"/>
      <c r="J96" s="21"/>
      <c r="K96" s="335"/>
      <c r="L96" s="21"/>
      <c r="M96" s="364">
        <f t="shared" si="10"/>
        <v>0</v>
      </c>
      <c r="N96" s="364"/>
      <c r="O96" s="364"/>
      <c r="P96" s="364"/>
      <c r="Q96" s="364"/>
      <c r="R96" s="21">
        <f t="shared" si="11"/>
        <v>0</v>
      </c>
      <c r="S96" s="21"/>
      <c r="T96" s="21"/>
      <c r="U96" s="21"/>
      <c r="V96" s="14"/>
      <c r="W96" s="90"/>
      <c r="X96" s="19"/>
      <c r="Y96" s="88"/>
      <c r="Z96" s="23"/>
      <c r="AA96" s="90"/>
      <c r="AB96" s="19"/>
      <c r="AC96" s="88"/>
      <c r="AD96" s="88"/>
      <c r="AE96" s="91"/>
    </row>
    <row r="97" spans="1:31" ht="31.5" x14ac:dyDescent="0.25">
      <c r="A97" s="209">
        <v>75</v>
      </c>
      <c r="B97" s="380" t="s">
        <v>199</v>
      </c>
      <c r="C97" s="335">
        <f t="shared" si="8"/>
        <v>0</v>
      </c>
      <c r="D97" s="336"/>
      <c r="E97" s="336"/>
      <c r="F97" s="336"/>
      <c r="G97" s="356"/>
      <c r="H97" s="14">
        <f t="shared" si="9"/>
        <v>0</v>
      </c>
      <c r="I97" s="14"/>
      <c r="J97" s="21"/>
      <c r="K97" s="335"/>
      <c r="L97" s="21"/>
      <c r="M97" s="364">
        <f t="shared" si="10"/>
        <v>0</v>
      </c>
      <c r="N97" s="364"/>
      <c r="O97" s="364"/>
      <c r="P97" s="364"/>
      <c r="Q97" s="364"/>
      <c r="R97" s="21">
        <f t="shared" si="11"/>
        <v>0</v>
      </c>
      <c r="S97" s="21"/>
      <c r="T97" s="21"/>
      <c r="U97" s="21"/>
      <c r="V97" s="14"/>
      <c r="W97" s="90"/>
      <c r="X97" s="19"/>
      <c r="Y97" s="88"/>
      <c r="Z97" s="23"/>
      <c r="AA97" s="90"/>
      <c r="AB97" s="19"/>
      <c r="AC97" s="88"/>
      <c r="AD97" s="88"/>
      <c r="AE97" s="91"/>
    </row>
    <row r="98" spans="1:31" ht="31.5" x14ac:dyDescent="0.25">
      <c r="A98" s="209">
        <v>76</v>
      </c>
      <c r="B98" s="380" t="s">
        <v>200</v>
      </c>
      <c r="C98" s="335">
        <f t="shared" si="8"/>
        <v>0</v>
      </c>
      <c r="D98" s="336"/>
      <c r="E98" s="336"/>
      <c r="F98" s="336"/>
      <c r="G98" s="356"/>
      <c r="H98" s="14">
        <f t="shared" si="9"/>
        <v>0</v>
      </c>
      <c r="I98" s="14"/>
      <c r="J98" s="21"/>
      <c r="K98" s="335"/>
      <c r="L98" s="21"/>
      <c r="M98" s="364">
        <f t="shared" si="10"/>
        <v>0</v>
      </c>
      <c r="N98" s="364"/>
      <c r="O98" s="364"/>
      <c r="P98" s="364"/>
      <c r="Q98" s="364"/>
      <c r="R98" s="21">
        <f t="shared" si="11"/>
        <v>0</v>
      </c>
      <c r="S98" s="21"/>
      <c r="T98" s="21"/>
      <c r="U98" s="21"/>
      <c r="V98" s="14"/>
      <c r="W98" s="90"/>
      <c r="X98" s="19"/>
      <c r="Y98" s="88"/>
      <c r="Z98" s="23"/>
      <c r="AA98" s="90"/>
      <c r="AB98" s="19"/>
      <c r="AC98" s="88"/>
      <c r="AD98" s="88"/>
      <c r="AE98" s="91"/>
    </row>
    <row r="99" spans="1:31" x14ac:dyDescent="0.25">
      <c r="A99" s="209">
        <v>77</v>
      </c>
      <c r="B99" s="380" t="s">
        <v>201</v>
      </c>
      <c r="C99" s="335">
        <f t="shared" si="8"/>
        <v>0</v>
      </c>
      <c r="D99" s="336"/>
      <c r="E99" s="336"/>
      <c r="F99" s="336"/>
      <c r="G99" s="356"/>
      <c r="H99" s="14">
        <f t="shared" si="9"/>
        <v>0</v>
      </c>
      <c r="I99" s="14"/>
      <c r="J99" s="21"/>
      <c r="K99" s="335"/>
      <c r="L99" s="21"/>
      <c r="M99" s="364">
        <f t="shared" si="10"/>
        <v>0</v>
      </c>
      <c r="N99" s="364"/>
      <c r="O99" s="364"/>
      <c r="P99" s="364"/>
      <c r="Q99" s="364"/>
      <c r="R99" s="21">
        <f t="shared" si="11"/>
        <v>0</v>
      </c>
      <c r="S99" s="21"/>
      <c r="T99" s="21"/>
      <c r="U99" s="21"/>
      <c r="V99" s="14"/>
      <c r="W99" s="90"/>
      <c r="X99" s="19"/>
      <c r="Y99" s="88"/>
      <c r="Z99" s="23"/>
      <c r="AA99" s="90"/>
      <c r="AB99" s="19"/>
      <c r="AC99" s="88"/>
      <c r="AD99" s="88"/>
      <c r="AE99" s="91"/>
    </row>
    <row r="100" spans="1:31" x14ac:dyDescent="0.25">
      <c r="A100" s="209">
        <v>78</v>
      </c>
      <c r="B100" s="200" t="s">
        <v>91</v>
      </c>
      <c r="C100" s="335">
        <f t="shared" si="8"/>
        <v>0</v>
      </c>
      <c r="D100" s="336"/>
      <c r="E100" s="336"/>
      <c r="F100" s="336"/>
      <c r="G100" s="356"/>
      <c r="H100" s="14">
        <f t="shared" si="9"/>
        <v>0</v>
      </c>
      <c r="I100" s="14"/>
      <c r="J100" s="21"/>
      <c r="K100" s="335"/>
      <c r="L100" s="21"/>
      <c r="M100" s="364">
        <f t="shared" si="10"/>
        <v>0</v>
      </c>
      <c r="N100" s="364"/>
      <c r="O100" s="364"/>
      <c r="P100" s="364"/>
      <c r="Q100" s="364"/>
      <c r="R100" s="21">
        <f t="shared" si="11"/>
        <v>0</v>
      </c>
      <c r="S100" s="21"/>
      <c r="T100" s="21"/>
      <c r="U100" s="21"/>
      <c r="V100" s="14"/>
      <c r="W100" s="90"/>
      <c r="X100" s="19"/>
      <c r="Y100" s="88"/>
      <c r="Z100" s="23"/>
      <c r="AA100" s="90"/>
      <c r="AB100" s="19"/>
      <c r="AC100" s="88"/>
      <c r="AD100" s="88"/>
      <c r="AE100" s="91"/>
    </row>
    <row r="101" spans="1:31" x14ac:dyDescent="0.25">
      <c r="A101" s="209">
        <v>79</v>
      </c>
      <c r="B101" s="201" t="s">
        <v>202</v>
      </c>
      <c r="C101" s="335">
        <f t="shared" si="8"/>
        <v>0</v>
      </c>
      <c r="D101" s="336"/>
      <c r="E101" s="336"/>
      <c r="F101" s="336"/>
      <c r="G101" s="356"/>
      <c r="H101" s="14">
        <f t="shared" si="9"/>
        <v>0</v>
      </c>
      <c r="I101" s="14"/>
      <c r="J101" s="21"/>
      <c r="K101" s="335"/>
      <c r="L101" s="21"/>
      <c r="M101" s="364">
        <f t="shared" si="10"/>
        <v>0</v>
      </c>
      <c r="N101" s="364"/>
      <c r="O101" s="364"/>
      <c r="P101" s="364"/>
      <c r="Q101" s="364"/>
      <c r="R101" s="21">
        <f t="shared" si="11"/>
        <v>0</v>
      </c>
      <c r="S101" s="21"/>
      <c r="T101" s="21"/>
      <c r="U101" s="21"/>
      <c r="V101" s="14"/>
      <c r="W101" s="90"/>
      <c r="X101" s="19"/>
      <c r="Y101" s="88"/>
      <c r="Z101" s="23"/>
      <c r="AA101" s="90"/>
      <c r="AB101" s="19"/>
      <c r="AC101" s="88"/>
      <c r="AD101" s="88"/>
      <c r="AE101" s="91"/>
    </row>
    <row r="102" spans="1:31" ht="31.5" x14ac:dyDescent="0.25">
      <c r="A102" s="209">
        <v>80</v>
      </c>
      <c r="B102" s="201" t="s">
        <v>203</v>
      </c>
      <c r="C102" s="335">
        <f t="shared" si="8"/>
        <v>0</v>
      </c>
      <c r="D102" s="336"/>
      <c r="E102" s="336"/>
      <c r="F102" s="336"/>
      <c r="G102" s="356"/>
      <c r="H102" s="14">
        <f t="shared" si="9"/>
        <v>0</v>
      </c>
      <c r="I102" s="14"/>
      <c r="J102" s="21"/>
      <c r="K102" s="335"/>
      <c r="L102" s="21"/>
      <c r="M102" s="364">
        <f t="shared" si="10"/>
        <v>0</v>
      </c>
      <c r="N102" s="364"/>
      <c r="O102" s="364"/>
      <c r="P102" s="364"/>
      <c r="Q102" s="364"/>
      <c r="R102" s="21">
        <f t="shared" si="11"/>
        <v>0</v>
      </c>
      <c r="S102" s="21"/>
      <c r="T102" s="21"/>
      <c r="U102" s="21"/>
      <c r="V102" s="14"/>
      <c r="W102" s="90"/>
      <c r="X102" s="19"/>
      <c r="Y102" s="88"/>
      <c r="Z102" s="23"/>
      <c r="AA102" s="90"/>
      <c r="AB102" s="19"/>
      <c r="AC102" s="88"/>
      <c r="AD102" s="88"/>
      <c r="AE102" s="91"/>
    </row>
    <row r="103" spans="1:31" ht="31.5" x14ac:dyDescent="0.25">
      <c r="A103" s="209">
        <v>81</v>
      </c>
      <c r="B103" s="201" t="s">
        <v>204</v>
      </c>
      <c r="C103" s="335">
        <f t="shared" si="8"/>
        <v>0</v>
      </c>
      <c r="D103" s="336"/>
      <c r="E103" s="336"/>
      <c r="F103" s="336"/>
      <c r="G103" s="356"/>
      <c r="H103" s="14">
        <f t="shared" si="9"/>
        <v>0</v>
      </c>
      <c r="I103" s="14"/>
      <c r="J103" s="21"/>
      <c r="K103" s="335"/>
      <c r="L103" s="21"/>
      <c r="M103" s="364">
        <f t="shared" si="10"/>
        <v>0</v>
      </c>
      <c r="N103" s="364"/>
      <c r="O103" s="364"/>
      <c r="P103" s="364"/>
      <c r="Q103" s="364"/>
      <c r="R103" s="21">
        <f t="shared" si="11"/>
        <v>0</v>
      </c>
      <c r="S103" s="21"/>
      <c r="T103" s="21"/>
      <c r="U103" s="21"/>
      <c r="V103" s="14"/>
      <c r="W103" s="90"/>
      <c r="X103" s="19"/>
      <c r="Y103" s="88"/>
      <c r="Z103" s="23"/>
      <c r="AA103" s="90"/>
      <c r="AB103" s="19"/>
      <c r="AC103" s="88"/>
      <c r="AD103" s="88"/>
      <c r="AE103" s="91"/>
    </row>
    <row r="104" spans="1:31" ht="31.5" x14ac:dyDescent="0.25">
      <c r="A104" s="209">
        <v>82</v>
      </c>
      <c r="B104" s="201" t="s">
        <v>205</v>
      </c>
      <c r="C104" s="335">
        <f t="shared" si="8"/>
        <v>0</v>
      </c>
      <c r="D104" s="336"/>
      <c r="E104" s="336"/>
      <c r="F104" s="336"/>
      <c r="G104" s="356"/>
      <c r="H104" s="14">
        <f t="shared" si="9"/>
        <v>0</v>
      </c>
      <c r="I104" s="14"/>
      <c r="J104" s="21"/>
      <c r="K104" s="335"/>
      <c r="L104" s="21"/>
      <c r="M104" s="364">
        <f t="shared" si="10"/>
        <v>0</v>
      </c>
      <c r="N104" s="364"/>
      <c r="O104" s="364"/>
      <c r="P104" s="364"/>
      <c r="Q104" s="364"/>
      <c r="R104" s="21">
        <f t="shared" si="11"/>
        <v>0</v>
      </c>
      <c r="S104" s="21"/>
      <c r="T104" s="21"/>
      <c r="U104" s="21"/>
      <c r="V104" s="14"/>
      <c r="W104" s="90"/>
      <c r="X104" s="19"/>
      <c r="Y104" s="88"/>
      <c r="Z104" s="23"/>
      <c r="AA104" s="90"/>
      <c r="AB104" s="19"/>
      <c r="AC104" s="88"/>
      <c r="AD104" s="88"/>
      <c r="AE104" s="91"/>
    </row>
    <row r="105" spans="1:31" ht="31.5" x14ac:dyDescent="0.25">
      <c r="A105" s="209">
        <v>83</v>
      </c>
      <c r="B105" s="201" t="s">
        <v>206</v>
      </c>
      <c r="C105" s="335">
        <f t="shared" si="8"/>
        <v>0</v>
      </c>
      <c r="D105" s="336"/>
      <c r="E105" s="336"/>
      <c r="F105" s="336"/>
      <c r="G105" s="356"/>
      <c r="H105" s="14">
        <f t="shared" si="9"/>
        <v>0</v>
      </c>
      <c r="I105" s="14"/>
      <c r="J105" s="21"/>
      <c r="K105" s="335"/>
      <c r="L105" s="21"/>
      <c r="M105" s="364">
        <f t="shared" si="10"/>
        <v>0</v>
      </c>
      <c r="N105" s="364"/>
      <c r="O105" s="364"/>
      <c r="P105" s="364"/>
      <c r="Q105" s="364"/>
      <c r="R105" s="21">
        <f t="shared" si="11"/>
        <v>0</v>
      </c>
      <c r="S105" s="21"/>
      <c r="T105" s="21"/>
      <c r="U105" s="21"/>
      <c r="V105" s="14"/>
      <c r="W105" s="90"/>
      <c r="X105" s="19"/>
      <c r="Y105" s="88"/>
      <c r="Z105" s="23"/>
      <c r="AA105" s="90"/>
      <c r="AB105" s="19"/>
      <c r="AC105" s="88"/>
      <c r="AD105" s="88"/>
      <c r="AE105" s="91"/>
    </row>
    <row r="106" spans="1:31" ht="31.5" x14ac:dyDescent="0.25">
      <c r="A106" s="209">
        <v>84</v>
      </c>
      <c r="B106" s="201" t="s">
        <v>207</v>
      </c>
      <c r="C106" s="335">
        <f t="shared" si="8"/>
        <v>0</v>
      </c>
      <c r="D106" s="336"/>
      <c r="E106" s="336"/>
      <c r="F106" s="336"/>
      <c r="G106" s="356"/>
      <c r="H106" s="14">
        <f t="shared" si="9"/>
        <v>0</v>
      </c>
      <c r="I106" s="14"/>
      <c r="J106" s="21"/>
      <c r="K106" s="335"/>
      <c r="L106" s="21"/>
      <c r="M106" s="364">
        <f t="shared" si="10"/>
        <v>0</v>
      </c>
      <c r="N106" s="364"/>
      <c r="O106" s="364"/>
      <c r="P106" s="364"/>
      <c r="Q106" s="364"/>
      <c r="R106" s="21">
        <f t="shared" si="11"/>
        <v>0</v>
      </c>
      <c r="S106" s="21"/>
      <c r="T106" s="21"/>
      <c r="U106" s="21"/>
      <c r="V106" s="14"/>
      <c r="W106" s="90"/>
      <c r="X106" s="19"/>
      <c r="Y106" s="88"/>
      <c r="Z106" s="23"/>
      <c r="AA106" s="90"/>
      <c r="AB106" s="19"/>
      <c r="AC106" s="88"/>
      <c r="AD106" s="88"/>
      <c r="AE106" s="91"/>
    </row>
    <row r="107" spans="1:31" ht="31.5" x14ac:dyDescent="0.25">
      <c r="A107" s="209">
        <v>85</v>
      </c>
      <c r="B107" s="201" t="s">
        <v>208</v>
      </c>
      <c r="C107" s="335">
        <f t="shared" si="8"/>
        <v>0</v>
      </c>
      <c r="D107" s="336"/>
      <c r="E107" s="336"/>
      <c r="F107" s="336"/>
      <c r="G107" s="356"/>
      <c r="H107" s="14">
        <f t="shared" si="9"/>
        <v>0</v>
      </c>
      <c r="I107" s="14"/>
      <c r="J107" s="21"/>
      <c r="K107" s="335"/>
      <c r="L107" s="21"/>
      <c r="M107" s="364">
        <f t="shared" si="10"/>
        <v>0</v>
      </c>
      <c r="N107" s="364"/>
      <c r="O107" s="364"/>
      <c r="P107" s="364"/>
      <c r="Q107" s="364"/>
      <c r="R107" s="21">
        <f t="shared" si="11"/>
        <v>0</v>
      </c>
      <c r="S107" s="21"/>
      <c r="T107" s="21"/>
      <c r="U107" s="21"/>
      <c r="V107" s="14"/>
      <c r="W107" s="90"/>
      <c r="X107" s="19"/>
      <c r="Y107" s="88"/>
      <c r="Z107" s="23"/>
      <c r="AA107" s="90"/>
      <c r="AB107" s="19"/>
      <c r="AC107" s="88"/>
      <c r="AD107" s="88"/>
      <c r="AE107" s="91"/>
    </row>
    <row r="108" spans="1:31" x14ac:dyDescent="0.25">
      <c r="A108" s="209">
        <v>86</v>
      </c>
      <c r="B108" s="200" t="s">
        <v>92</v>
      </c>
      <c r="C108" s="335">
        <f t="shared" si="8"/>
        <v>0</v>
      </c>
      <c r="D108" s="336"/>
      <c r="E108" s="336"/>
      <c r="F108" s="336"/>
      <c r="G108" s="356"/>
      <c r="H108" s="14">
        <f t="shared" si="9"/>
        <v>0</v>
      </c>
      <c r="I108" s="14"/>
      <c r="J108" s="21"/>
      <c r="K108" s="335"/>
      <c r="L108" s="21"/>
      <c r="M108" s="364">
        <f t="shared" si="10"/>
        <v>0</v>
      </c>
      <c r="N108" s="364"/>
      <c r="O108" s="364"/>
      <c r="P108" s="364"/>
      <c r="Q108" s="364"/>
      <c r="R108" s="21">
        <f t="shared" si="11"/>
        <v>0</v>
      </c>
      <c r="S108" s="21"/>
      <c r="T108" s="21"/>
      <c r="U108" s="21"/>
      <c r="V108" s="14"/>
      <c r="W108" s="90"/>
      <c r="X108" s="19"/>
      <c r="Y108" s="88"/>
      <c r="Z108" s="23"/>
      <c r="AA108" s="90"/>
      <c r="AB108" s="19"/>
      <c r="AC108" s="88"/>
      <c r="AD108" s="88"/>
      <c r="AE108" s="91"/>
    </row>
    <row r="109" spans="1:31" ht="63" x14ac:dyDescent="0.25">
      <c r="A109" s="209">
        <v>87</v>
      </c>
      <c r="B109" s="333" t="s">
        <v>209</v>
      </c>
      <c r="C109" s="335">
        <f t="shared" si="8"/>
        <v>0</v>
      </c>
      <c r="D109" s="336"/>
      <c r="E109" s="336"/>
      <c r="F109" s="336"/>
      <c r="G109" s="356"/>
      <c r="H109" s="14">
        <f t="shared" si="9"/>
        <v>0</v>
      </c>
      <c r="I109" s="14"/>
      <c r="J109" s="21"/>
      <c r="K109" s="335"/>
      <c r="L109" s="21"/>
      <c r="M109" s="364">
        <f t="shared" si="10"/>
        <v>0</v>
      </c>
      <c r="N109" s="364"/>
      <c r="O109" s="364"/>
      <c r="P109" s="364"/>
      <c r="Q109" s="364"/>
      <c r="R109" s="21">
        <f t="shared" si="11"/>
        <v>0</v>
      </c>
      <c r="S109" s="21"/>
      <c r="T109" s="21"/>
      <c r="U109" s="21"/>
      <c r="V109" s="14"/>
      <c r="W109" s="90"/>
      <c r="X109" s="19"/>
      <c r="Y109" s="88"/>
      <c r="Z109" s="23"/>
      <c r="AA109" s="90"/>
      <c r="AB109" s="19"/>
      <c r="AC109" s="88"/>
      <c r="AD109" s="88"/>
      <c r="AE109" s="91"/>
    </row>
    <row r="110" spans="1:31" ht="63" x14ac:dyDescent="0.25">
      <c r="A110" s="209">
        <v>88</v>
      </c>
      <c r="B110" s="333" t="s">
        <v>210</v>
      </c>
      <c r="C110" s="335">
        <f t="shared" si="8"/>
        <v>0</v>
      </c>
      <c r="D110" s="336"/>
      <c r="E110" s="336"/>
      <c r="F110" s="336"/>
      <c r="G110" s="356"/>
      <c r="H110" s="14">
        <f t="shared" si="9"/>
        <v>0</v>
      </c>
      <c r="I110" s="14"/>
      <c r="J110" s="14"/>
      <c r="K110" s="22"/>
      <c r="L110" s="14"/>
      <c r="M110" s="364">
        <f t="shared" si="10"/>
        <v>0</v>
      </c>
      <c r="N110" s="22"/>
      <c r="O110" s="22"/>
      <c r="P110" s="22"/>
      <c r="Q110" s="22"/>
      <c r="R110" s="21">
        <f t="shared" si="11"/>
        <v>0</v>
      </c>
      <c r="S110" s="22"/>
      <c r="T110" s="14"/>
      <c r="U110" s="22"/>
      <c r="V110" s="14"/>
      <c r="W110" s="88"/>
      <c r="X110" s="88"/>
      <c r="Y110" s="88"/>
      <c r="Z110" s="87"/>
      <c r="AA110" s="90"/>
      <c r="AB110" s="88"/>
      <c r="AC110" s="88"/>
      <c r="AD110" s="88"/>
      <c r="AE110" s="91"/>
    </row>
    <row r="111" spans="1:31" x14ac:dyDescent="0.25">
      <c r="A111" s="209">
        <v>89</v>
      </c>
      <c r="B111" s="334" t="s">
        <v>211</v>
      </c>
      <c r="C111" s="335">
        <f t="shared" si="8"/>
        <v>0</v>
      </c>
      <c r="D111" s="336"/>
      <c r="E111" s="336"/>
      <c r="F111" s="336"/>
      <c r="G111" s="356"/>
      <c r="H111" s="14">
        <f t="shared" si="9"/>
        <v>0</v>
      </c>
      <c r="I111" s="14"/>
      <c r="J111" s="14"/>
      <c r="K111" s="22"/>
      <c r="L111" s="14"/>
      <c r="M111" s="364">
        <f t="shared" si="10"/>
        <v>0</v>
      </c>
      <c r="N111" s="22"/>
      <c r="O111" s="22"/>
      <c r="P111" s="22"/>
      <c r="Q111" s="22"/>
      <c r="R111" s="21">
        <f t="shared" si="11"/>
        <v>0</v>
      </c>
      <c r="S111" s="22"/>
      <c r="T111" s="14"/>
      <c r="U111" s="22"/>
      <c r="V111" s="14"/>
      <c r="W111" s="88"/>
      <c r="X111" s="88"/>
      <c r="Y111" s="88"/>
      <c r="Z111" s="87"/>
      <c r="AA111" s="90"/>
      <c r="AB111" s="88"/>
      <c r="AC111" s="88"/>
      <c r="AD111" s="88"/>
      <c r="AE111" s="91"/>
    </row>
    <row r="112" spans="1:31" ht="31.5" x14ac:dyDescent="0.25">
      <c r="A112" s="209">
        <v>90</v>
      </c>
      <c r="B112" s="201" t="s">
        <v>212</v>
      </c>
      <c r="C112" s="335">
        <f t="shared" si="8"/>
        <v>0</v>
      </c>
      <c r="D112" s="336"/>
      <c r="E112" s="336"/>
      <c r="F112" s="336"/>
      <c r="G112" s="356"/>
      <c r="H112" s="14">
        <f t="shared" si="9"/>
        <v>0</v>
      </c>
      <c r="I112" s="14"/>
      <c r="J112" s="14"/>
      <c r="K112" s="22"/>
      <c r="L112" s="14"/>
      <c r="M112" s="364">
        <f t="shared" si="10"/>
        <v>0</v>
      </c>
      <c r="N112" s="22"/>
      <c r="O112" s="22"/>
      <c r="P112" s="22"/>
      <c r="Q112" s="22"/>
      <c r="R112" s="21">
        <f t="shared" si="11"/>
        <v>0</v>
      </c>
      <c r="S112" s="22"/>
      <c r="T112" s="14"/>
      <c r="U112" s="22"/>
      <c r="V112" s="14"/>
      <c r="W112" s="88"/>
      <c r="X112" s="88"/>
      <c r="Y112" s="88"/>
      <c r="Z112" s="87"/>
      <c r="AA112" s="90"/>
      <c r="AB112" s="88"/>
      <c r="AC112" s="88"/>
      <c r="AD112" s="88"/>
      <c r="AE112" s="91"/>
    </row>
    <row r="113" spans="1:31" ht="31.5" x14ac:dyDescent="0.25">
      <c r="A113" s="209">
        <v>91</v>
      </c>
      <c r="B113" s="333" t="s">
        <v>213</v>
      </c>
      <c r="C113" s="335">
        <f t="shared" si="8"/>
        <v>0</v>
      </c>
      <c r="D113" s="336"/>
      <c r="E113" s="336"/>
      <c r="F113" s="336"/>
      <c r="G113" s="356"/>
      <c r="H113" s="14">
        <f t="shared" si="9"/>
        <v>0</v>
      </c>
      <c r="I113" s="14"/>
      <c r="J113" s="14"/>
      <c r="K113" s="22"/>
      <c r="L113" s="14"/>
      <c r="M113" s="364">
        <f t="shared" si="10"/>
        <v>0</v>
      </c>
      <c r="N113" s="22"/>
      <c r="O113" s="22"/>
      <c r="P113" s="22"/>
      <c r="Q113" s="22"/>
      <c r="R113" s="21">
        <f t="shared" si="11"/>
        <v>0</v>
      </c>
      <c r="S113" s="22"/>
      <c r="T113" s="14"/>
      <c r="U113" s="22"/>
      <c r="V113" s="14"/>
      <c r="W113" s="88"/>
      <c r="X113" s="88"/>
      <c r="Y113" s="88"/>
      <c r="Z113" s="87"/>
      <c r="AA113" s="90"/>
      <c r="AB113" s="88"/>
      <c r="AC113" s="88"/>
      <c r="AD113" s="88"/>
      <c r="AE113" s="91"/>
    </row>
    <row r="114" spans="1:31" ht="31.5" x14ac:dyDescent="0.25">
      <c r="A114" s="209">
        <v>92</v>
      </c>
      <c r="B114" s="333" t="s">
        <v>214</v>
      </c>
      <c r="C114" s="335">
        <f t="shared" si="8"/>
        <v>0</v>
      </c>
      <c r="D114" s="336"/>
      <c r="E114" s="336"/>
      <c r="F114" s="336"/>
      <c r="G114" s="356"/>
      <c r="H114" s="14">
        <f t="shared" si="9"/>
        <v>0</v>
      </c>
      <c r="I114" s="14"/>
      <c r="J114" s="14"/>
      <c r="K114" s="22"/>
      <c r="L114" s="14"/>
      <c r="M114" s="364">
        <f t="shared" si="10"/>
        <v>0</v>
      </c>
      <c r="N114" s="22"/>
      <c r="O114" s="22"/>
      <c r="P114" s="22"/>
      <c r="Q114" s="22"/>
      <c r="R114" s="21">
        <f t="shared" si="11"/>
        <v>0</v>
      </c>
      <c r="S114" s="22"/>
      <c r="T114" s="14"/>
      <c r="U114" s="22"/>
      <c r="V114" s="14"/>
      <c r="W114" s="88"/>
      <c r="X114" s="88"/>
      <c r="Y114" s="88"/>
      <c r="Z114" s="87"/>
      <c r="AA114" s="90"/>
      <c r="AB114" s="88"/>
      <c r="AC114" s="88"/>
      <c r="AD114" s="88"/>
      <c r="AE114" s="91"/>
    </row>
    <row r="115" spans="1:31" ht="31.5" x14ac:dyDescent="0.25">
      <c r="A115" s="209">
        <v>93</v>
      </c>
      <c r="B115" s="333" t="s">
        <v>215</v>
      </c>
      <c r="C115" s="335">
        <f t="shared" si="8"/>
        <v>0</v>
      </c>
      <c r="D115" s="336"/>
      <c r="E115" s="336"/>
      <c r="F115" s="336"/>
      <c r="G115" s="356"/>
      <c r="H115" s="14">
        <f t="shared" si="9"/>
        <v>0</v>
      </c>
      <c r="I115" s="14"/>
      <c r="J115" s="14"/>
      <c r="K115" s="22"/>
      <c r="L115" s="14"/>
      <c r="M115" s="364">
        <f t="shared" si="10"/>
        <v>0</v>
      </c>
      <c r="N115" s="22"/>
      <c r="O115" s="22"/>
      <c r="P115" s="22"/>
      <c r="Q115" s="22"/>
      <c r="R115" s="21">
        <f t="shared" si="11"/>
        <v>0</v>
      </c>
      <c r="S115" s="22"/>
      <c r="T115" s="14"/>
      <c r="U115" s="22"/>
      <c r="V115" s="14"/>
      <c r="W115" s="88"/>
      <c r="X115" s="88"/>
      <c r="Y115" s="88"/>
      <c r="Z115" s="87"/>
      <c r="AA115" s="90"/>
      <c r="AB115" s="88"/>
      <c r="AC115" s="88"/>
      <c r="AD115" s="88"/>
      <c r="AE115" s="91"/>
    </row>
    <row r="116" spans="1:31" ht="31.5" x14ac:dyDescent="0.25">
      <c r="A116" s="209">
        <v>94</v>
      </c>
      <c r="B116" s="333" t="s">
        <v>216</v>
      </c>
      <c r="C116" s="335">
        <f t="shared" si="8"/>
        <v>0</v>
      </c>
      <c r="D116" s="336"/>
      <c r="E116" s="336"/>
      <c r="F116" s="336"/>
      <c r="G116" s="356"/>
      <c r="H116" s="14">
        <f t="shared" si="9"/>
        <v>0</v>
      </c>
      <c r="I116" s="14"/>
      <c r="J116" s="14"/>
      <c r="K116" s="22"/>
      <c r="L116" s="14"/>
      <c r="M116" s="364">
        <f t="shared" si="10"/>
        <v>0</v>
      </c>
      <c r="N116" s="22"/>
      <c r="O116" s="22"/>
      <c r="P116" s="22"/>
      <c r="Q116" s="22"/>
      <c r="R116" s="21">
        <f t="shared" si="11"/>
        <v>0</v>
      </c>
      <c r="S116" s="22"/>
      <c r="T116" s="14"/>
      <c r="U116" s="22"/>
      <c r="V116" s="14"/>
      <c r="W116" s="88"/>
      <c r="X116" s="88"/>
      <c r="Y116" s="88"/>
      <c r="Z116" s="87"/>
      <c r="AA116" s="90"/>
      <c r="AB116" s="88"/>
      <c r="AC116" s="88"/>
      <c r="AD116" s="88"/>
      <c r="AE116" s="91"/>
    </row>
    <row r="117" spans="1:31" ht="31.5" x14ac:dyDescent="0.25">
      <c r="A117" s="209">
        <v>95</v>
      </c>
      <c r="B117" s="333" t="s">
        <v>217</v>
      </c>
      <c r="C117" s="335">
        <f t="shared" si="8"/>
        <v>0</v>
      </c>
      <c r="D117" s="336"/>
      <c r="E117" s="336"/>
      <c r="F117" s="336"/>
      <c r="G117" s="356"/>
      <c r="H117" s="14">
        <f t="shared" si="9"/>
        <v>0</v>
      </c>
      <c r="I117" s="14"/>
      <c r="J117" s="14"/>
      <c r="K117" s="22"/>
      <c r="L117" s="14"/>
      <c r="M117" s="364">
        <f t="shared" si="10"/>
        <v>0</v>
      </c>
      <c r="N117" s="22"/>
      <c r="O117" s="22"/>
      <c r="P117" s="22"/>
      <c r="Q117" s="22"/>
      <c r="R117" s="21">
        <f t="shared" si="11"/>
        <v>0</v>
      </c>
      <c r="S117" s="22"/>
      <c r="T117" s="14"/>
      <c r="U117" s="22"/>
      <c r="V117" s="14"/>
      <c r="W117" s="88"/>
      <c r="X117" s="88"/>
      <c r="Y117" s="195"/>
      <c r="Z117" s="21"/>
      <c r="AA117" s="90"/>
      <c r="AB117" s="88"/>
      <c r="AC117" s="88"/>
      <c r="AD117" s="195"/>
      <c r="AE117" s="91"/>
    </row>
    <row r="118" spans="1:31" x14ac:dyDescent="0.25">
      <c r="A118" s="209">
        <v>96</v>
      </c>
      <c r="B118" s="334" t="s">
        <v>218</v>
      </c>
      <c r="C118" s="335">
        <f t="shared" si="8"/>
        <v>0</v>
      </c>
      <c r="D118" s="336"/>
      <c r="E118" s="336"/>
      <c r="F118" s="336"/>
      <c r="G118" s="356"/>
      <c r="H118" s="14">
        <f t="shared" si="9"/>
        <v>0</v>
      </c>
      <c r="I118" s="14"/>
      <c r="J118" s="14"/>
      <c r="K118" s="22"/>
      <c r="L118" s="14"/>
      <c r="M118" s="364">
        <f t="shared" si="10"/>
        <v>0</v>
      </c>
      <c r="N118" s="22"/>
      <c r="O118" s="22"/>
      <c r="P118" s="22"/>
      <c r="Q118" s="22"/>
      <c r="R118" s="21">
        <f t="shared" si="11"/>
        <v>0</v>
      </c>
      <c r="S118" s="22"/>
      <c r="T118" s="14"/>
      <c r="U118" s="22"/>
      <c r="V118" s="14"/>
      <c r="W118" s="88"/>
      <c r="X118" s="88"/>
      <c r="Y118" s="88"/>
      <c r="Z118" s="87"/>
      <c r="AA118" s="90"/>
      <c r="AB118" s="88"/>
      <c r="AC118" s="88"/>
      <c r="AD118" s="88"/>
      <c r="AE118" s="91"/>
    </row>
    <row r="119" spans="1:31" ht="31.5" x14ac:dyDescent="0.25">
      <c r="A119" s="209">
        <v>97</v>
      </c>
      <c r="B119" s="201" t="s">
        <v>219</v>
      </c>
      <c r="C119" s="335">
        <f t="shared" si="8"/>
        <v>0</v>
      </c>
      <c r="D119" s="336"/>
      <c r="E119" s="336"/>
      <c r="F119" s="336"/>
      <c r="G119" s="356"/>
      <c r="H119" s="14">
        <f t="shared" si="9"/>
        <v>0</v>
      </c>
      <c r="I119" s="14"/>
      <c r="J119" s="14"/>
      <c r="K119" s="22"/>
      <c r="L119" s="14"/>
      <c r="M119" s="364">
        <f t="shared" si="10"/>
        <v>0</v>
      </c>
      <c r="N119" s="22"/>
      <c r="O119" s="22"/>
      <c r="P119" s="22"/>
      <c r="Q119" s="22"/>
      <c r="R119" s="21">
        <f t="shared" si="11"/>
        <v>0</v>
      </c>
      <c r="S119" s="22"/>
      <c r="T119" s="14"/>
      <c r="U119" s="22"/>
      <c r="V119" s="14"/>
      <c r="W119" s="88"/>
      <c r="X119" s="88"/>
      <c r="Y119" s="88"/>
      <c r="Z119" s="87"/>
      <c r="AA119" s="90"/>
      <c r="AB119" s="88"/>
      <c r="AC119" s="88"/>
      <c r="AD119" s="88"/>
      <c r="AE119" s="91"/>
    </row>
    <row r="120" spans="1:31" ht="31.5" x14ac:dyDescent="0.25">
      <c r="A120" s="209">
        <v>98</v>
      </c>
      <c r="B120" s="333" t="s">
        <v>220</v>
      </c>
      <c r="C120" s="335">
        <f t="shared" si="8"/>
        <v>0</v>
      </c>
      <c r="D120" s="336"/>
      <c r="E120" s="336"/>
      <c r="F120" s="336"/>
      <c r="G120" s="356"/>
      <c r="H120" s="14">
        <f t="shared" si="9"/>
        <v>0</v>
      </c>
      <c r="I120" s="14"/>
      <c r="J120" s="14"/>
      <c r="K120" s="22"/>
      <c r="L120" s="14"/>
      <c r="M120" s="364">
        <f t="shared" si="10"/>
        <v>0</v>
      </c>
      <c r="N120" s="22"/>
      <c r="O120" s="22"/>
      <c r="P120" s="22"/>
      <c r="Q120" s="22"/>
      <c r="R120" s="21">
        <f t="shared" si="11"/>
        <v>0</v>
      </c>
      <c r="S120" s="22"/>
      <c r="T120" s="14"/>
      <c r="U120" s="22"/>
      <c r="V120" s="14"/>
      <c r="W120" s="88"/>
      <c r="X120" s="88"/>
      <c r="Y120" s="88"/>
      <c r="Z120" s="87"/>
      <c r="AA120" s="90"/>
      <c r="AB120" s="88"/>
      <c r="AC120" s="88"/>
      <c r="AD120" s="88"/>
      <c r="AE120" s="91"/>
    </row>
    <row r="121" spans="1:31" x14ac:dyDescent="0.25">
      <c r="A121" s="209">
        <v>99</v>
      </c>
      <c r="B121" s="199" t="s">
        <v>107</v>
      </c>
      <c r="C121" s="335">
        <f t="shared" si="8"/>
        <v>0</v>
      </c>
      <c r="D121" s="336"/>
      <c r="E121" s="336"/>
      <c r="F121" s="336"/>
      <c r="G121" s="356"/>
      <c r="H121" s="14">
        <f t="shared" si="9"/>
        <v>0</v>
      </c>
      <c r="I121" s="14"/>
      <c r="J121" s="14"/>
      <c r="K121" s="22"/>
      <c r="L121" s="14"/>
      <c r="M121" s="364">
        <f t="shared" si="10"/>
        <v>0</v>
      </c>
      <c r="N121" s="22"/>
      <c r="O121" s="22"/>
      <c r="P121" s="22"/>
      <c r="Q121" s="22"/>
      <c r="R121" s="21">
        <f t="shared" si="11"/>
        <v>0</v>
      </c>
      <c r="S121" s="22"/>
      <c r="T121" s="14"/>
      <c r="U121" s="22"/>
      <c r="V121" s="14"/>
      <c r="W121" s="88"/>
      <c r="X121" s="88"/>
      <c r="Y121" s="88"/>
      <c r="Z121" s="87"/>
      <c r="AA121" s="90"/>
      <c r="AB121" s="88"/>
      <c r="AC121" s="88"/>
      <c r="AD121" s="88"/>
      <c r="AE121" s="91"/>
    </row>
    <row r="122" spans="1:31" x14ac:dyDescent="0.25">
      <c r="A122" s="209">
        <v>100</v>
      </c>
      <c r="B122" s="378" t="s">
        <v>125</v>
      </c>
      <c r="C122" s="335">
        <f t="shared" si="8"/>
        <v>0</v>
      </c>
      <c r="D122" s="336"/>
      <c r="E122" s="336"/>
      <c r="F122" s="336"/>
      <c r="G122" s="356"/>
      <c r="H122" s="14">
        <f t="shared" si="9"/>
        <v>0</v>
      </c>
      <c r="I122" s="14"/>
      <c r="J122" s="14"/>
      <c r="K122" s="22"/>
      <c r="L122" s="14"/>
      <c r="M122" s="364">
        <f t="shared" si="10"/>
        <v>0</v>
      </c>
      <c r="N122" s="22"/>
      <c r="O122" s="22"/>
      <c r="P122" s="22"/>
      <c r="Q122" s="22"/>
      <c r="R122" s="21">
        <f t="shared" si="11"/>
        <v>0</v>
      </c>
      <c r="S122" s="22"/>
      <c r="T122" s="14"/>
      <c r="U122" s="22"/>
      <c r="V122" s="14"/>
      <c r="W122" s="88"/>
      <c r="X122" s="88"/>
      <c r="Y122" s="88"/>
      <c r="Z122" s="87"/>
      <c r="AA122" s="90"/>
      <c r="AB122" s="88"/>
      <c r="AC122" s="88"/>
      <c r="AD122" s="88"/>
      <c r="AE122" s="91"/>
    </row>
    <row r="123" spans="1:31" ht="31.5" x14ac:dyDescent="0.25">
      <c r="A123" s="209">
        <v>101</v>
      </c>
      <c r="B123" s="378" t="s">
        <v>221</v>
      </c>
      <c r="C123" s="335">
        <f t="shared" si="8"/>
        <v>0</v>
      </c>
      <c r="D123" s="336"/>
      <c r="E123" s="336"/>
      <c r="F123" s="336"/>
      <c r="G123" s="356"/>
      <c r="H123" s="14">
        <f t="shared" si="9"/>
        <v>0</v>
      </c>
      <c r="I123" s="14"/>
      <c r="J123" s="14"/>
      <c r="K123" s="22"/>
      <c r="L123" s="14"/>
      <c r="M123" s="364">
        <f t="shared" si="10"/>
        <v>0</v>
      </c>
      <c r="N123" s="22"/>
      <c r="O123" s="22"/>
      <c r="P123" s="22"/>
      <c r="Q123" s="22"/>
      <c r="R123" s="21">
        <f t="shared" si="11"/>
        <v>0</v>
      </c>
      <c r="S123" s="22"/>
      <c r="T123" s="14"/>
      <c r="U123" s="22"/>
      <c r="V123" s="14"/>
      <c r="W123" s="88"/>
      <c r="X123" s="88"/>
      <c r="Y123" s="88"/>
      <c r="Z123" s="87"/>
      <c r="AA123" s="90"/>
      <c r="AB123" s="88"/>
      <c r="AC123" s="88"/>
      <c r="AD123" s="88"/>
      <c r="AE123" s="91"/>
    </row>
    <row r="124" spans="1:31" x14ac:dyDescent="0.25">
      <c r="A124" s="209">
        <v>102</v>
      </c>
      <c r="B124" s="306" t="s">
        <v>222</v>
      </c>
      <c r="C124" s="335">
        <f t="shared" si="8"/>
        <v>0</v>
      </c>
      <c r="D124" s="336"/>
      <c r="E124" s="336"/>
      <c r="F124" s="336"/>
      <c r="G124" s="356"/>
      <c r="H124" s="14">
        <f t="shared" si="9"/>
        <v>0</v>
      </c>
      <c r="I124" s="18"/>
      <c r="J124" s="18"/>
      <c r="K124" s="18"/>
      <c r="L124" s="18"/>
      <c r="M124" s="364">
        <f t="shared" si="10"/>
        <v>0</v>
      </c>
      <c r="N124" s="18"/>
      <c r="O124" s="18"/>
      <c r="P124" s="18"/>
      <c r="Q124" s="18"/>
      <c r="R124" s="21">
        <f t="shared" si="11"/>
        <v>0</v>
      </c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354"/>
    </row>
    <row r="125" spans="1:31" x14ac:dyDescent="0.25">
      <c r="A125" s="209">
        <v>103</v>
      </c>
      <c r="B125" s="201" t="s">
        <v>223</v>
      </c>
      <c r="C125" s="335">
        <f t="shared" si="8"/>
        <v>0</v>
      </c>
      <c r="D125" s="336"/>
      <c r="E125" s="336"/>
      <c r="F125" s="336"/>
      <c r="G125" s="356"/>
      <c r="H125" s="14">
        <f t="shared" si="9"/>
        <v>0</v>
      </c>
      <c r="I125" s="14"/>
      <c r="J125" s="14"/>
      <c r="K125" s="22"/>
      <c r="L125" s="14"/>
      <c r="M125" s="364">
        <f t="shared" si="10"/>
        <v>0</v>
      </c>
      <c r="N125" s="22"/>
      <c r="O125" s="22"/>
      <c r="P125" s="22"/>
      <c r="Q125" s="22"/>
      <c r="R125" s="21">
        <f t="shared" si="11"/>
        <v>0</v>
      </c>
      <c r="S125" s="22"/>
      <c r="T125" s="14"/>
      <c r="U125" s="22"/>
      <c r="V125" s="14"/>
      <c r="W125" s="88"/>
      <c r="X125" s="88"/>
      <c r="Y125" s="88"/>
      <c r="Z125" s="87"/>
      <c r="AA125" s="90"/>
      <c r="AB125" s="88"/>
      <c r="AC125" s="88"/>
      <c r="AD125" s="88"/>
      <c r="AE125" s="91"/>
    </row>
    <row r="126" spans="1:31" x14ac:dyDescent="0.25">
      <c r="A126" s="209">
        <v>104</v>
      </c>
      <c r="B126" s="201" t="s">
        <v>224</v>
      </c>
      <c r="C126" s="335">
        <f t="shared" si="8"/>
        <v>0</v>
      </c>
      <c r="D126" s="336"/>
      <c r="E126" s="336"/>
      <c r="F126" s="336"/>
      <c r="G126" s="356"/>
      <c r="H126" s="14">
        <f t="shared" si="9"/>
        <v>0</v>
      </c>
      <c r="I126" s="14"/>
      <c r="J126" s="14"/>
      <c r="K126" s="22"/>
      <c r="L126" s="14"/>
      <c r="M126" s="364">
        <f t="shared" si="10"/>
        <v>0</v>
      </c>
      <c r="N126" s="22"/>
      <c r="O126" s="22"/>
      <c r="P126" s="22"/>
      <c r="Q126" s="22"/>
      <c r="R126" s="21">
        <f t="shared" si="11"/>
        <v>0</v>
      </c>
      <c r="S126" s="22"/>
      <c r="T126" s="14"/>
      <c r="U126" s="22"/>
      <c r="V126" s="14"/>
      <c r="W126" s="88"/>
      <c r="X126" s="88"/>
      <c r="Y126" s="88"/>
      <c r="Z126" s="87"/>
      <c r="AA126" s="90"/>
      <c r="AB126" s="88"/>
      <c r="AC126" s="88"/>
      <c r="AD126" s="88"/>
      <c r="AE126" s="91"/>
    </row>
    <row r="127" spans="1:31" x14ac:dyDescent="0.25">
      <c r="A127" s="209">
        <v>105</v>
      </c>
      <c r="B127" s="306" t="s">
        <v>225</v>
      </c>
      <c r="C127" s="335">
        <f t="shared" si="8"/>
        <v>0</v>
      </c>
      <c r="D127" s="336"/>
      <c r="E127" s="336"/>
      <c r="F127" s="336"/>
      <c r="G127" s="356"/>
      <c r="H127" s="14">
        <f t="shared" si="9"/>
        <v>0</v>
      </c>
      <c r="I127" s="14"/>
      <c r="J127" s="14"/>
      <c r="K127" s="22"/>
      <c r="L127" s="14"/>
      <c r="M127" s="364">
        <f t="shared" si="10"/>
        <v>0</v>
      </c>
      <c r="N127" s="22"/>
      <c r="O127" s="22"/>
      <c r="P127" s="22"/>
      <c r="Q127" s="22"/>
      <c r="R127" s="21">
        <f t="shared" si="11"/>
        <v>0</v>
      </c>
      <c r="S127" s="22"/>
      <c r="T127" s="14"/>
      <c r="U127" s="22"/>
      <c r="V127" s="14"/>
      <c r="W127" s="88"/>
      <c r="X127" s="88"/>
      <c r="Y127" s="88"/>
      <c r="Z127" s="87"/>
      <c r="AA127" s="90"/>
      <c r="AB127" s="88"/>
      <c r="AC127" s="88"/>
      <c r="AD127" s="88"/>
      <c r="AE127" s="91"/>
    </row>
    <row r="128" spans="1:31" x14ac:dyDescent="0.25">
      <c r="A128" s="209">
        <v>106</v>
      </c>
      <c r="B128" s="306" t="s">
        <v>226</v>
      </c>
      <c r="C128" s="335">
        <f t="shared" si="8"/>
        <v>0</v>
      </c>
      <c r="D128" s="336"/>
      <c r="E128" s="336"/>
      <c r="F128" s="336"/>
      <c r="G128" s="356"/>
      <c r="H128" s="14">
        <f t="shared" si="9"/>
        <v>0</v>
      </c>
      <c r="I128" s="14"/>
      <c r="J128" s="14"/>
      <c r="K128" s="22"/>
      <c r="L128" s="14"/>
      <c r="M128" s="364">
        <f t="shared" si="10"/>
        <v>0</v>
      </c>
      <c r="N128" s="22"/>
      <c r="O128" s="22"/>
      <c r="P128" s="22"/>
      <c r="Q128" s="22"/>
      <c r="R128" s="21">
        <f t="shared" si="11"/>
        <v>0</v>
      </c>
      <c r="S128" s="22"/>
      <c r="T128" s="14"/>
      <c r="U128" s="22"/>
      <c r="V128" s="14"/>
      <c r="W128" s="88"/>
      <c r="X128" s="88"/>
      <c r="Y128" s="88"/>
      <c r="Z128" s="87"/>
      <c r="AA128" s="90"/>
      <c r="AB128" s="88"/>
      <c r="AC128" s="88"/>
      <c r="AD128" s="88"/>
      <c r="AE128" s="91"/>
    </row>
    <row r="129" spans="1:31" x14ac:dyDescent="0.25">
      <c r="A129" s="209">
        <v>107</v>
      </c>
      <c r="B129" s="196" t="s">
        <v>93</v>
      </c>
      <c r="C129" s="335">
        <f t="shared" si="8"/>
        <v>0</v>
      </c>
      <c r="D129" s="336"/>
      <c r="E129" s="336"/>
      <c r="F129" s="336"/>
      <c r="G129" s="356"/>
      <c r="H129" s="14">
        <f t="shared" si="9"/>
        <v>0</v>
      </c>
      <c r="I129" s="18"/>
      <c r="J129" s="18"/>
      <c r="K129" s="18"/>
      <c r="L129" s="18"/>
      <c r="M129" s="364">
        <f t="shared" si="10"/>
        <v>0</v>
      </c>
      <c r="N129" s="18"/>
      <c r="O129" s="18"/>
      <c r="P129" s="18"/>
      <c r="Q129" s="18"/>
      <c r="R129" s="21">
        <f t="shared" si="11"/>
        <v>0</v>
      </c>
      <c r="S129" s="18"/>
      <c r="T129" s="18"/>
      <c r="U129" s="18"/>
      <c r="V129" s="18"/>
      <c r="W129" s="85"/>
      <c r="X129" s="85"/>
      <c r="Y129" s="85"/>
      <c r="Z129" s="18"/>
      <c r="AA129" s="85"/>
      <c r="AB129" s="85"/>
      <c r="AC129" s="85"/>
      <c r="AD129" s="85"/>
      <c r="AE129" s="354"/>
    </row>
    <row r="130" spans="1:31" ht="31.5" x14ac:dyDescent="0.25">
      <c r="A130" s="209">
        <v>108</v>
      </c>
      <c r="B130" s="201" t="s">
        <v>227</v>
      </c>
      <c r="C130" s="335">
        <f t="shared" si="8"/>
        <v>0</v>
      </c>
      <c r="D130" s="336"/>
      <c r="E130" s="336"/>
      <c r="F130" s="336"/>
      <c r="G130" s="356"/>
      <c r="H130" s="14">
        <f t="shared" si="9"/>
        <v>0</v>
      </c>
      <c r="I130" s="14"/>
      <c r="J130" s="14"/>
      <c r="K130" s="22"/>
      <c r="L130" s="14"/>
      <c r="M130" s="364">
        <f t="shared" si="10"/>
        <v>0</v>
      </c>
      <c r="N130" s="22"/>
      <c r="O130" s="22"/>
      <c r="P130" s="22"/>
      <c r="Q130" s="22"/>
      <c r="R130" s="21">
        <f t="shared" si="11"/>
        <v>0</v>
      </c>
      <c r="S130" s="22"/>
      <c r="T130" s="14"/>
      <c r="U130" s="22"/>
      <c r="V130" s="14"/>
      <c r="W130" s="88"/>
      <c r="X130" s="88"/>
      <c r="Y130" s="88"/>
      <c r="Z130" s="87"/>
      <c r="AA130" s="90"/>
      <c r="AB130" s="88"/>
      <c r="AC130" s="88"/>
      <c r="AD130" s="88"/>
      <c r="AE130" s="91"/>
    </row>
    <row r="131" spans="1:31" ht="31.5" x14ac:dyDescent="0.25">
      <c r="A131" s="209">
        <v>109</v>
      </c>
      <c r="B131" s="201" t="s">
        <v>228</v>
      </c>
      <c r="C131" s="335">
        <f t="shared" si="8"/>
        <v>0</v>
      </c>
      <c r="D131" s="336"/>
      <c r="E131" s="336"/>
      <c r="F131" s="336"/>
      <c r="G131" s="356"/>
      <c r="H131" s="14">
        <f t="shared" si="9"/>
        <v>0</v>
      </c>
      <c r="I131" s="14"/>
      <c r="J131" s="14"/>
      <c r="K131" s="22"/>
      <c r="L131" s="14"/>
      <c r="M131" s="364">
        <f t="shared" si="10"/>
        <v>0</v>
      </c>
      <c r="N131" s="22"/>
      <c r="O131" s="22"/>
      <c r="P131" s="22"/>
      <c r="Q131" s="22"/>
      <c r="R131" s="21">
        <f t="shared" si="11"/>
        <v>0</v>
      </c>
      <c r="S131" s="22"/>
      <c r="T131" s="14"/>
      <c r="U131" s="22"/>
      <c r="V131" s="14"/>
      <c r="W131" s="88"/>
      <c r="X131" s="88"/>
      <c r="Y131" s="88"/>
      <c r="Z131" s="87"/>
      <c r="AA131" s="90"/>
      <c r="AB131" s="88"/>
      <c r="AC131" s="88"/>
      <c r="AD131" s="88"/>
      <c r="AE131" s="91"/>
    </row>
    <row r="132" spans="1:31" ht="63" x14ac:dyDescent="0.25">
      <c r="A132" s="209">
        <v>110</v>
      </c>
      <c r="B132" s="201" t="s">
        <v>229</v>
      </c>
      <c r="C132" s="335">
        <f t="shared" si="8"/>
        <v>0</v>
      </c>
      <c r="D132" s="336"/>
      <c r="E132" s="336"/>
      <c r="F132" s="336"/>
      <c r="G132" s="356"/>
      <c r="H132" s="14">
        <f t="shared" si="9"/>
        <v>0</v>
      </c>
      <c r="I132" s="14"/>
      <c r="J132" s="14"/>
      <c r="K132" s="22"/>
      <c r="L132" s="14"/>
      <c r="M132" s="364">
        <f t="shared" si="10"/>
        <v>0</v>
      </c>
      <c r="N132" s="22"/>
      <c r="O132" s="22"/>
      <c r="P132" s="22"/>
      <c r="Q132" s="22"/>
      <c r="R132" s="21">
        <f t="shared" si="11"/>
        <v>0</v>
      </c>
      <c r="S132" s="22"/>
      <c r="T132" s="14"/>
      <c r="U132" s="22"/>
      <c r="V132" s="14"/>
      <c r="W132" s="88"/>
      <c r="X132" s="88"/>
      <c r="Y132" s="88"/>
      <c r="Z132" s="87"/>
      <c r="AA132" s="90"/>
      <c r="AB132" s="88"/>
      <c r="AC132" s="88"/>
      <c r="AD132" s="88"/>
      <c r="AE132" s="91"/>
    </row>
    <row r="133" spans="1:31" x14ac:dyDescent="0.25">
      <c r="A133" s="209">
        <v>111</v>
      </c>
      <c r="B133" s="196" t="s">
        <v>94</v>
      </c>
      <c r="C133" s="335">
        <f t="shared" si="8"/>
        <v>0</v>
      </c>
      <c r="D133" s="336"/>
      <c r="E133" s="336"/>
      <c r="F133" s="336"/>
      <c r="G133" s="356"/>
      <c r="H133" s="14">
        <f t="shared" si="9"/>
        <v>0</v>
      </c>
      <c r="I133" s="14"/>
      <c r="J133" s="14"/>
      <c r="K133" s="22"/>
      <c r="L133" s="14"/>
      <c r="M133" s="364">
        <f t="shared" si="10"/>
        <v>0</v>
      </c>
      <c r="N133" s="22"/>
      <c r="O133" s="22"/>
      <c r="P133" s="22"/>
      <c r="Q133" s="22"/>
      <c r="R133" s="21">
        <f t="shared" si="11"/>
        <v>0</v>
      </c>
      <c r="S133" s="22"/>
      <c r="T133" s="14"/>
      <c r="U133" s="22"/>
      <c r="V133" s="14"/>
      <c r="W133" s="88"/>
      <c r="X133" s="88"/>
      <c r="Y133" s="88"/>
      <c r="Z133" s="87"/>
      <c r="AA133" s="90"/>
      <c r="AB133" s="88"/>
      <c r="AC133" s="88"/>
      <c r="AD133" s="88"/>
      <c r="AE133" s="91"/>
    </row>
    <row r="134" spans="1:31" ht="31.5" x14ac:dyDescent="0.25">
      <c r="A134" s="209">
        <v>112</v>
      </c>
      <c r="B134" s="347" t="s">
        <v>230</v>
      </c>
      <c r="C134" s="335">
        <f t="shared" si="8"/>
        <v>0</v>
      </c>
      <c r="D134" s="336"/>
      <c r="E134" s="336"/>
      <c r="F134" s="336"/>
      <c r="G134" s="356"/>
      <c r="H134" s="14">
        <f t="shared" si="9"/>
        <v>0</v>
      </c>
      <c r="I134" s="14"/>
      <c r="J134" s="14"/>
      <c r="K134" s="22"/>
      <c r="L134" s="14"/>
      <c r="M134" s="364">
        <f t="shared" si="10"/>
        <v>0</v>
      </c>
      <c r="N134" s="22"/>
      <c r="O134" s="22"/>
      <c r="P134" s="22"/>
      <c r="Q134" s="22"/>
      <c r="R134" s="21">
        <f t="shared" si="11"/>
        <v>0</v>
      </c>
      <c r="S134" s="22"/>
      <c r="T134" s="14"/>
      <c r="U134" s="22"/>
      <c r="V134" s="14"/>
      <c r="W134" s="88"/>
      <c r="X134" s="88"/>
      <c r="Y134" s="88"/>
      <c r="Z134" s="87"/>
      <c r="AA134" s="90"/>
      <c r="AB134" s="88"/>
      <c r="AC134" s="88"/>
      <c r="AD134" s="88"/>
      <c r="AE134" s="91"/>
    </row>
    <row r="135" spans="1:31" ht="31.5" x14ac:dyDescent="0.25">
      <c r="A135" s="209">
        <v>113</v>
      </c>
      <c r="B135" s="28" t="s">
        <v>95</v>
      </c>
      <c r="C135" s="335">
        <f t="shared" si="8"/>
        <v>162.197979766</v>
      </c>
      <c r="D135" s="336"/>
      <c r="E135" s="336"/>
      <c r="F135" s="336">
        <v>162.197979766</v>
      </c>
      <c r="G135" s="356"/>
      <c r="H135" s="14">
        <f t="shared" si="9"/>
        <v>162.197979766</v>
      </c>
      <c r="I135" s="14"/>
      <c r="J135" s="14"/>
      <c r="K135" s="14">
        <v>162.197979766</v>
      </c>
      <c r="L135" s="14"/>
      <c r="M135" s="364">
        <f t="shared" si="10"/>
        <v>0</v>
      </c>
      <c r="N135" s="22"/>
      <c r="O135" s="22"/>
      <c r="P135" s="22"/>
      <c r="Q135" s="22"/>
      <c r="R135" s="21">
        <f t="shared" si="11"/>
        <v>162.197979766</v>
      </c>
      <c r="S135" s="22"/>
      <c r="T135" s="14"/>
      <c r="U135" s="14">
        <v>162.197979766</v>
      </c>
      <c r="V135" s="14"/>
      <c r="W135" s="88"/>
      <c r="X135" s="88"/>
      <c r="Y135" s="88"/>
      <c r="Z135" s="87"/>
      <c r="AA135" s="90"/>
      <c r="AB135" s="88"/>
      <c r="AC135" s="88"/>
      <c r="AD135" s="88"/>
      <c r="AE135" s="91"/>
    </row>
    <row r="136" spans="1:31" x14ac:dyDescent="0.25">
      <c r="A136" s="209" t="s">
        <v>4</v>
      </c>
      <c r="B136" s="210"/>
      <c r="C136" s="336"/>
      <c r="D136" s="336"/>
      <c r="E136" s="336"/>
      <c r="F136" s="336"/>
      <c r="G136" s="356"/>
      <c r="H136" s="21"/>
      <c r="I136" s="14"/>
      <c r="J136" s="14"/>
      <c r="K136" s="22"/>
      <c r="L136" s="14"/>
      <c r="M136" s="22"/>
      <c r="N136" s="22"/>
      <c r="O136" s="22"/>
      <c r="P136" s="22"/>
      <c r="Q136" s="22"/>
      <c r="R136" s="14"/>
      <c r="S136" s="22"/>
      <c r="T136" s="14"/>
      <c r="U136" s="22"/>
      <c r="V136" s="14"/>
      <c r="W136" s="88"/>
      <c r="X136" s="88"/>
      <c r="Y136" s="88"/>
      <c r="Z136" s="87"/>
      <c r="AA136" s="88"/>
      <c r="AB136" s="88"/>
      <c r="AC136" s="88"/>
      <c r="AD136" s="88"/>
      <c r="AE136" s="91"/>
    </row>
    <row r="137" spans="1:31" ht="31.5" x14ac:dyDescent="0.25">
      <c r="A137" s="4" t="s">
        <v>96</v>
      </c>
      <c r="B137" s="326" t="s">
        <v>97</v>
      </c>
      <c r="C137" s="336"/>
      <c r="D137" s="356"/>
      <c r="E137" s="356"/>
      <c r="F137" s="356"/>
      <c r="G137" s="356"/>
      <c r="H137" s="21"/>
      <c r="I137" s="14"/>
      <c r="J137" s="14"/>
      <c r="K137" s="22"/>
      <c r="L137" s="14"/>
      <c r="M137" s="22"/>
      <c r="N137" s="22"/>
      <c r="O137" s="22"/>
      <c r="P137" s="22"/>
      <c r="Q137" s="22"/>
      <c r="R137" s="14"/>
      <c r="S137" s="22"/>
      <c r="T137" s="14"/>
      <c r="U137" s="22"/>
      <c r="V137" s="14"/>
      <c r="W137" s="88"/>
      <c r="X137" s="88"/>
      <c r="Y137" s="88"/>
      <c r="Z137" s="87"/>
      <c r="AA137" s="88"/>
      <c r="AB137" s="88"/>
      <c r="AC137" s="88"/>
      <c r="AD137" s="88"/>
      <c r="AE137" s="91"/>
    </row>
    <row r="138" spans="1:31" x14ac:dyDescent="0.25">
      <c r="A138" s="209">
        <v>1</v>
      </c>
      <c r="B138" s="210" t="s">
        <v>3</v>
      </c>
      <c r="C138" s="336"/>
      <c r="D138" s="356"/>
      <c r="E138" s="356"/>
      <c r="F138" s="356"/>
      <c r="G138" s="356"/>
      <c r="H138" s="21"/>
      <c r="I138" s="14"/>
      <c r="J138" s="14"/>
      <c r="K138" s="22"/>
      <c r="L138" s="14"/>
      <c r="M138" s="22"/>
      <c r="N138" s="22"/>
      <c r="O138" s="22"/>
      <c r="P138" s="22"/>
      <c r="Q138" s="22"/>
      <c r="R138" s="14"/>
      <c r="S138" s="22"/>
      <c r="T138" s="14"/>
      <c r="U138" s="22"/>
      <c r="V138" s="14"/>
      <c r="W138" s="88"/>
      <c r="X138" s="88"/>
      <c r="Y138" s="88"/>
      <c r="Z138" s="87"/>
      <c r="AA138" s="88"/>
      <c r="AB138" s="88"/>
      <c r="AC138" s="88"/>
      <c r="AD138" s="88"/>
      <c r="AE138" s="91"/>
    </row>
    <row r="139" spans="1:31" x14ac:dyDescent="0.25">
      <c r="A139" s="209">
        <v>2</v>
      </c>
      <c r="B139" s="210" t="s">
        <v>5</v>
      </c>
      <c r="C139" s="336"/>
      <c r="D139" s="356"/>
      <c r="E139" s="356"/>
      <c r="F139" s="356"/>
      <c r="G139" s="356"/>
      <c r="H139" s="21"/>
      <c r="I139" s="14"/>
      <c r="J139" s="14"/>
      <c r="K139" s="22"/>
      <c r="L139" s="14"/>
      <c r="M139" s="22"/>
      <c r="N139" s="22"/>
      <c r="O139" s="22"/>
      <c r="P139" s="22"/>
      <c r="Q139" s="22"/>
      <c r="R139" s="14"/>
      <c r="S139" s="22"/>
      <c r="T139" s="14"/>
      <c r="U139" s="22"/>
      <c r="V139" s="14"/>
      <c r="W139" s="88"/>
      <c r="X139" s="88"/>
      <c r="Y139" s="88"/>
      <c r="Z139" s="87"/>
      <c r="AA139" s="88"/>
      <c r="AB139" s="88"/>
      <c r="AC139" s="88"/>
      <c r="AD139" s="88"/>
      <c r="AE139" s="91"/>
    </row>
    <row r="140" spans="1:31" x14ac:dyDescent="0.25">
      <c r="A140" s="209" t="s">
        <v>4</v>
      </c>
      <c r="B140" s="210"/>
      <c r="C140" s="336"/>
      <c r="D140" s="356"/>
      <c r="E140" s="356"/>
      <c r="F140" s="356"/>
      <c r="G140" s="356"/>
      <c r="H140" s="21"/>
      <c r="I140" s="14"/>
      <c r="J140" s="14"/>
      <c r="K140" s="22"/>
      <c r="L140" s="14"/>
      <c r="M140" s="22"/>
      <c r="N140" s="22"/>
      <c r="O140" s="22"/>
      <c r="P140" s="22"/>
      <c r="Q140" s="22"/>
      <c r="R140" s="14"/>
      <c r="S140" s="22"/>
      <c r="T140" s="14"/>
      <c r="U140" s="22"/>
      <c r="V140" s="14"/>
      <c r="W140" s="88"/>
      <c r="X140" s="88"/>
      <c r="Y140" s="88"/>
      <c r="Z140" s="87"/>
      <c r="AA140" s="88"/>
      <c r="AB140" s="88"/>
      <c r="AC140" s="88"/>
      <c r="AD140" s="88"/>
      <c r="AE140" s="91"/>
    </row>
    <row r="141" spans="1:31" ht="31.5" x14ac:dyDescent="0.25">
      <c r="A141" s="4" t="s">
        <v>98</v>
      </c>
      <c r="B141" s="326" t="s">
        <v>99</v>
      </c>
      <c r="C141" s="336"/>
      <c r="D141" s="356"/>
      <c r="E141" s="356"/>
      <c r="F141" s="356"/>
      <c r="G141" s="356"/>
      <c r="H141" s="21"/>
      <c r="I141" s="14"/>
      <c r="J141" s="14"/>
      <c r="K141" s="22"/>
      <c r="L141" s="14"/>
      <c r="M141" s="22"/>
      <c r="N141" s="22"/>
      <c r="O141" s="22"/>
      <c r="P141" s="22"/>
      <c r="Q141" s="22"/>
      <c r="R141" s="14"/>
      <c r="S141" s="22"/>
      <c r="T141" s="14"/>
      <c r="U141" s="22"/>
      <c r="V141" s="14"/>
      <c r="W141" s="88"/>
      <c r="X141" s="88"/>
      <c r="Y141" s="88"/>
      <c r="Z141" s="87"/>
      <c r="AA141" s="88"/>
      <c r="AB141" s="88"/>
      <c r="AC141" s="88"/>
      <c r="AD141" s="88"/>
      <c r="AE141" s="91"/>
    </row>
    <row r="142" spans="1:31" x14ac:dyDescent="0.25">
      <c r="A142" s="209">
        <v>1</v>
      </c>
      <c r="B142" s="210" t="s">
        <v>3</v>
      </c>
      <c r="C142" s="336"/>
      <c r="D142" s="356"/>
      <c r="E142" s="356"/>
      <c r="F142" s="356"/>
      <c r="G142" s="356"/>
      <c r="H142" s="21"/>
      <c r="I142" s="14"/>
      <c r="J142" s="14"/>
      <c r="K142" s="22"/>
      <c r="L142" s="14"/>
      <c r="M142" s="22"/>
      <c r="N142" s="22"/>
      <c r="O142" s="22"/>
      <c r="P142" s="22"/>
      <c r="Q142" s="22"/>
      <c r="R142" s="14"/>
      <c r="S142" s="22"/>
      <c r="T142" s="14"/>
      <c r="U142" s="22"/>
      <c r="V142" s="14"/>
      <c r="W142" s="88"/>
      <c r="X142" s="88"/>
      <c r="Y142" s="88"/>
      <c r="Z142" s="87"/>
      <c r="AA142" s="88"/>
      <c r="AB142" s="88"/>
      <c r="AC142" s="88"/>
      <c r="AD142" s="88"/>
      <c r="AE142" s="91"/>
    </row>
    <row r="143" spans="1:31" x14ac:dyDescent="0.25">
      <c r="A143" s="209">
        <v>2</v>
      </c>
      <c r="B143" s="210" t="s">
        <v>5</v>
      </c>
      <c r="C143" s="336"/>
      <c r="D143" s="356"/>
      <c r="E143" s="356"/>
      <c r="F143" s="356"/>
      <c r="G143" s="356"/>
      <c r="H143" s="21"/>
      <c r="I143" s="14"/>
      <c r="J143" s="14"/>
      <c r="K143" s="22"/>
      <c r="L143" s="14"/>
      <c r="M143" s="22"/>
      <c r="N143" s="22"/>
      <c r="O143" s="22"/>
      <c r="P143" s="22"/>
      <c r="Q143" s="22"/>
      <c r="R143" s="14"/>
      <c r="S143" s="22"/>
      <c r="T143" s="14"/>
      <c r="U143" s="22"/>
      <c r="V143" s="14"/>
      <c r="W143" s="90"/>
      <c r="X143" s="88"/>
      <c r="Y143" s="88"/>
      <c r="Z143" s="87"/>
      <c r="AA143" s="90"/>
      <c r="AB143" s="88"/>
      <c r="AC143" s="88"/>
      <c r="AD143" s="88"/>
      <c r="AE143" s="91"/>
    </row>
    <row r="144" spans="1:31" x14ac:dyDescent="0.25">
      <c r="A144" s="209" t="s">
        <v>4</v>
      </c>
      <c r="B144" s="210"/>
      <c r="C144" s="336"/>
      <c r="D144" s="356"/>
      <c r="E144" s="356"/>
      <c r="F144" s="356"/>
      <c r="G144" s="356"/>
      <c r="H144" s="21"/>
      <c r="I144" s="14"/>
      <c r="J144" s="14"/>
      <c r="K144" s="22"/>
      <c r="L144" s="14"/>
      <c r="M144" s="22"/>
      <c r="N144" s="22"/>
      <c r="O144" s="22"/>
      <c r="P144" s="22"/>
      <c r="Q144" s="22"/>
      <c r="R144" s="14"/>
      <c r="S144" s="22"/>
      <c r="T144" s="14"/>
      <c r="U144" s="22"/>
      <c r="V144" s="14"/>
      <c r="W144" s="90"/>
      <c r="X144" s="88"/>
      <c r="Y144" s="88"/>
      <c r="Z144" s="87"/>
      <c r="AA144" s="90"/>
      <c r="AB144" s="88"/>
      <c r="AC144" s="88"/>
      <c r="AD144" s="88"/>
      <c r="AE144" s="91"/>
    </row>
    <row r="145" spans="1:31" ht="47.25" x14ac:dyDescent="0.25">
      <c r="A145" s="4" t="s">
        <v>100</v>
      </c>
      <c r="B145" s="326" t="s">
        <v>101</v>
      </c>
      <c r="C145" s="336"/>
      <c r="D145" s="356"/>
      <c r="E145" s="356"/>
      <c r="F145" s="356"/>
      <c r="G145" s="356"/>
      <c r="H145" s="21"/>
      <c r="I145" s="14"/>
      <c r="J145" s="14"/>
      <c r="K145" s="22"/>
      <c r="L145" s="14"/>
      <c r="M145" s="22"/>
      <c r="N145" s="22"/>
      <c r="O145" s="22"/>
      <c r="P145" s="22"/>
      <c r="Q145" s="22"/>
      <c r="R145" s="14"/>
      <c r="S145" s="22"/>
      <c r="T145" s="14"/>
      <c r="U145" s="22"/>
      <c r="V145" s="14"/>
      <c r="W145" s="90"/>
      <c r="X145" s="88"/>
      <c r="Y145" s="88"/>
      <c r="Z145" s="87"/>
      <c r="AA145" s="90"/>
      <c r="AB145" s="88"/>
      <c r="AC145" s="88"/>
      <c r="AD145" s="88"/>
      <c r="AE145" s="91"/>
    </row>
    <row r="146" spans="1:31" x14ac:dyDescent="0.25">
      <c r="A146" s="209">
        <v>1</v>
      </c>
      <c r="B146" s="210" t="s">
        <v>3</v>
      </c>
      <c r="C146" s="336"/>
      <c r="D146" s="356"/>
      <c r="E146" s="356"/>
      <c r="F146" s="356"/>
      <c r="G146" s="356"/>
      <c r="H146" s="21"/>
      <c r="I146" s="14"/>
      <c r="J146" s="14"/>
      <c r="K146" s="22"/>
      <c r="L146" s="14"/>
      <c r="M146" s="22"/>
      <c r="N146" s="22"/>
      <c r="O146" s="22"/>
      <c r="P146" s="22"/>
      <c r="Q146" s="22"/>
      <c r="R146" s="14"/>
      <c r="S146" s="22"/>
      <c r="T146" s="14"/>
      <c r="U146" s="22"/>
      <c r="V146" s="14"/>
      <c r="W146" s="90"/>
      <c r="X146" s="88"/>
      <c r="Y146" s="88"/>
      <c r="Z146" s="87"/>
      <c r="AA146" s="90"/>
      <c r="AB146" s="88"/>
      <c r="AC146" s="88"/>
      <c r="AD146" s="88"/>
      <c r="AE146" s="91"/>
    </row>
    <row r="147" spans="1:31" x14ac:dyDescent="0.25">
      <c r="A147" s="209">
        <v>2</v>
      </c>
      <c r="B147" s="210" t="s">
        <v>5</v>
      </c>
      <c r="C147" s="336"/>
      <c r="D147" s="356"/>
      <c r="E147" s="356"/>
      <c r="F147" s="356"/>
      <c r="G147" s="356"/>
      <c r="H147" s="21"/>
      <c r="I147" s="14"/>
      <c r="J147" s="14"/>
      <c r="K147" s="22"/>
      <c r="L147" s="14"/>
      <c r="M147" s="22"/>
      <c r="N147" s="22"/>
      <c r="O147" s="22"/>
      <c r="P147" s="22"/>
      <c r="Q147" s="22"/>
      <c r="R147" s="14"/>
      <c r="S147" s="22"/>
      <c r="T147" s="14"/>
      <c r="U147" s="22"/>
      <c r="V147" s="14"/>
      <c r="W147" s="90"/>
      <c r="X147" s="88"/>
      <c r="Y147" s="88"/>
      <c r="Z147" s="87"/>
      <c r="AA147" s="90"/>
      <c r="AB147" s="88"/>
      <c r="AC147" s="88"/>
      <c r="AD147" s="88"/>
      <c r="AE147" s="91"/>
    </row>
    <row r="148" spans="1:31" x14ac:dyDescent="0.25">
      <c r="A148" s="209" t="s">
        <v>4</v>
      </c>
      <c r="B148" s="210"/>
      <c r="C148" s="336"/>
      <c r="D148" s="356"/>
      <c r="E148" s="356"/>
      <c r="F148" s="356"/>
      <c r="G148" s="356"/>
      <c r="H148" s="21"/>
      <c r="I148" s="14"/>
      <c r="J148" s="14"/>
      <c r="K148" s="22"/>
      <c r="L148" s="14"/>
      <c r="M148" s="22"/>
      <c r="N148" s="22"/>
      <c r="O148" s="22"/>
      <c r="P148" s="22"/>
      <c r="Q148" s="22"/>
      <c r="R148" s="14"/>
      <c r="S148" s="22"/>
      <c r="T148" s="14"/>
      <c r="U148" s="22"/>
      <c r="V148" s="14"/>
      <c r="W148" s="90"/>
      <c r="X148" s="88"/>
      <c r="Y148" s="88"/>
      <c r="Z148" s="87"/>
      <c r="AA148" s="90"/>
      <c r="AB148" s="88"/>
      <c r="AC148" s="88"/>
      <c r="AD148" s="88"/>
      <c r="AE148" s="91"/>
    </row>
    <row r="149" spans="1:31" x14ac:dyDescent="0.25">
      <c r="A149" s="4" t="s">
        <v>102</v>
      </c>
      <c r="B149" s="326" t="s">
        <v>103</v>
      </c>
      <c r="C149" s="15">
        <f>C154</f>
        <v>0</v>
      </c>
      <c r="D149" s="15">
        <f>D154</f>
        <v>0</v>
      </c>
      <c r="E149" s="15">
        <f>E154</f>
        <v>0</v>
      </c>
      <c r="F149" s="15">
        <f>F154</f>
        <v>0</v>
      </c>
      <c r="G149" s="15">
        <f>G154</f>
        <v>0</v>
      </c>
      <c r="H149" s="15">
        <f t="shared" ref="H149:AE149" si="12">H154</f>
        <v>0</v>
      </c>
      <c r="I149" s="15">
        <f t="shared" si="12"/>
        <v>0</v>
      </c>
      <c r="J149" s="15">
        <f t="shared" si="12"/>
        <v>0</v>
      </c>
      <c r="K149" s="15">
        <f t="shared" si="12"/>
        <v>0</v>
      </c>
      <c r="L149" s="15">
        <f t="shared" si="12"/>
        <v>0</v>
      </c>
      <c r="M149" s="15">
        <f t="shared" si="12"/>
        <v>0</v>
      </c>
      <c r="N149" s="15">
        <f t="shared" si="12"/>
        <v>0</v>
      </c>
      <c r="O149" s="15">
        <f t="shared" si="12"/>
        <v>0</v>
      </c>
      <c r="P149" s="15">
        <f t="shared" si="12"/>
        <v>0</v>
      </c>
      <c r="Q149" s="15">
        <f t="shared" si="12"/>
        <v>0</v>
      </c>
      <c r="R149" s="15">
        <f t="shared" si="12"/>
        <v>157.12922976779998</v>
      </c>
      <c r="S149" s="15">
        <f t="shared" si="12"/>
        <v>15.029653509999999</v>
      </c>
      <c r="T149" s="15">
        <f t="shared" si="12"/>
        <v>142.09957625779998</v>
      </c>
      <c r="U149" s="15">
        <f t="shared" si="12"/>
        <v>0</v>
      </c>
      <c r="V149" s="15">
        <f t="shared" si="12"/>
        <v>0</v>
      </c>
      <c r="W149" s="337">
        <f t="shared" si="12"/>
        <v>0</v>
      </c>
      <c r="X149" s="337">
        <f t="shared" si="12"/>
        <v>0</v>
      </c>
      <c r="Y149" s="337">
        <f t="shared" si="12"/>
        <v>0</v>
      </c>
      <c r="Z149" s="97">
        <f t="shared" si="12"/>
        <v>1.89</v>
      </c>
      <c r="AA149" s="337">
        <f t="shared" si="12"/>
        <v>0</v>
      </c>
      <c r="AB149" s="337">
        <f t="shared" si="12"/>
        <v>0</v>
      </c>
      <c r="AC149" s="337">
        <f t="shared" si="12"/>
        <v>0</v>
      </c>
      <c r="AD149" s="337">
        <f t="shared" si="12"/>
        <v>0</v>
      </c>
      <c r="AE149" s="353">
        <f t="shared" si="12"/>
        <v>34.268999999999998</v>
      </c>
    </row>
    <row r="150" spans="1:31" ht="31.5" x14ac:dyDescent="0.25">
      <c r="A150" s="4" t="s">
        <v>104</v>
      </c>
      <c r="B150" s="326" t="s">
        <v>11</v>
      </c>
      <c r="C150" s="336"/>
      <c r="D150" s="356"/>
      <c r="E150" s="356"/>
      <c r="F150" s="356"/>
      <c r="G150" s="356"/>
      <c r="H150" s="21"/>
      <c r="I150" s="14"/>
      <c r="J150" s="14"/>
      <c r="K150" s="22"/>
      <c r="L150" s="14"/>
      <c r="M150" s="22"/>
      <c r="N150" s="22"/>
      <c r="O150" s="22"/>
      <c r="P150" s="22"/>
      <c r="Q150" s="22"/>
      <c r="R150" s="14"/>
      <c r="S150" s="14"/>
      <c r="T150" s="14"/>
      <c r="U150" s="22"/>
      <c r="V150" s="14"/>
      <c r="W150" s="90"/>
      <c r="X150" s="88"/>
      <c r="Y150" s="88"/>
      <c r="Z150" s="87"/>
      <c r="AA150" s="90"/>
      <c r="AB150" s="88"/>
      <c r="AC150" s="88"/>
      <c r="AD150" s="88"/>
      <c r="AE150" s="91"/>
    </row>
    <row r="151" spans="1:31" x14ac:dyDescent="0.25">
      <c r="A151" s="209">
        <v>1</v>
      </c>
      <c r="B151" s="210" t="s">
        <v>3</v>
      </c>
      <c r="C151" s="336"/>
      <c r="D151" s="356"/>
      <c r="E151" s="356"/>
      <c r="F151" s="356"/>
      <c r="G151" s="356"/>
      <c r="H151" s="21"/>
      <c r="I151" s="14"/>
      <c r="J151" s="14"/>
      <c r="K151" s="22"/>
      <c r="L151" s="14"/>
      <c r="M151" s="22"/>
      <c r="N151" s="22"/>
      <c r="O151" s="22"/>
      <c r="P151" s="22"/>
      <c r="Q151" s="22"/>
      <c r="R151" s="14"/>
      <c r="S151" s="22"/>
      <c r="T151" s="14"/>
      <c r="U151" s="22"/>
      <c r="V151" s="14"/>
      <c r="W151" s="90"/>
      <c r="X151" s="88"/>
      <c r="Y151" s="88"/>
      <c r="Z151" s="87"/>
      <c r="AA151" s="90"/>
      <c r="AB151" s="88"/>
      <c r="AC151" s="88"/>
      <c r="AD151" s="88"/>
      <c r="AE151" s="91"/>
    </row>
    <row r="152" spans="1:31" x14ac:dyDescent="0.25">
      <c r="A152" s="209">
        <v>2</v>
      </c>
      <c r="B152" s="210" t="s">
        <v>5</v>
      </c>
      <c r="C152" s="336"/>
      <c r="D152" s="356"/>
      <c r="E152" s="356"/>
      <c r="F152" s="356"/>
      <c r="G152" s="356"/>
      <c r="H152" s="21"/>
      <c r="I152" s="14"/>
      <c r="J152" s="14"/>
      <c r="K152" s="22"/>
      <c r="L152" s="14"/>
      <c r="M152" s="22"/>
      <c r="N152" s="22"/>
      <c r="O152" s="22"/>
      <c r="P152" s="22"/>
      <c r="Q152" s="22"/>
      <c r="R152" s="14"/>
      <c r="S152" s="22"/>
      <c r="T152" s="14"/>
      <c r="U152" s="22"/>
      <c r="V152" s="14"/>
      <c r="W152" s="88"/>
      <c r="X152" s="88"/>
      <c r="Y152" s="88"/>
      <c r="Z152" s="87"/>
      <c r="AA152" s="88"/>
      <c r="AB152" s="88"/>
      <c r="AC152" s="88"/>
      <c r="AD152" s="88"/>
      <c r="AE152" s="91"/>
    </row>
    <row r="153" spans="1:31" x14ac:dyDescent="0.25">
      <c r="A153" s="209" t="s">
        <v>4</v>
      </c>
      <c r="B153" s="211"/>
      <c r="C153" s="336"/>
      <c r="D153" s="356"/>
      <c r="E153" s="356"/>
      <c r="F153" s="356"/>
      <c r="G153" s="356"/>
      <c r="H153" s="21"/>
      <c r="I153" s="14"/>
      <c r="J153" s="14"/>
      <c r="K153" s="22"/>
      <c r="L153" s="14"/>
      <c r="M153" s="22"/>
      <c r="N153" s="22"/>
      <c r="O153" s="22"/>
      <c r="P153" s="22"/>
      <c r="Q153" s="22"/>
      <c r="R153" s="14"/>
      <c r="S153" s="22"/>
      <c r="T153" s="14"/>
      <c r="U153" s="22"/>
      <c r="V153" s="14"/>
      <c r="W153" s="88"/>
      <c r="X153" s="88"/>
      <c r="Y153" s="88"/>
      <c r="Z153" s="87"/>
      <c r="AA153" s="88"/>
      <c r="AB153" s="88"/>
      <c r="AC153" s="88"/>
      <c r="AD153" s="88"/>
      <c r="AE153" s="91"/>
    </row>
    <row r="154" spans="1:31" x14ac:dyDescent="0.25">
      <c r="A154" s="4" t="s">
        <v>105</v>
      </c>
      <c r="B154" s="326" t="s">
        <v>106</v>
      </c>
      <c r="C154" s="15">
        <f t="shared" ref="C154:AE154" si="13">SUM(C155:C174)</f>
        <v>0</v>
      </c>
      <c r="D154" s="15">
        <f t="shared" si="13"/>
        <v>0</v>
      </c>
      <c r="E154" s="15">
        <f t="shared" si="13"/>
        <v>0</v>
      </c>
      <c r="F154" s="15">
        <f t="shared" si="13"/>
        <v>0</v>
      </c>
      <c r="G154" s="15">
        <f t="shared" si="13"/>
        <v>0</v>
      </c>
      <c r="H154" s="15">
        <f t="shared" si="13"/>
        <v>0</v>
      </c>
      <c r="I154" s="15">
        <f t="shared" si="13"/>
        <v>0</v>
      </c>
      <c r="J154" s="15">
        <f t="shared" si="13"/>
        <v>0</v>
      </c>
      <c r="K154" s="15">
        <f t="shared" si="13"/>
        <v>0</v>
      </c>
      <c r="L154" s="15">
        <f t="shared" si="13"/>
        <v>0</v>
      </c>
      <c r="M154" s="15">
        <f t="shared" si="13"/>
        <v>0</v>
      </c>
      <c r="N154" s="15">
        <f t="shared" si="13"/>
        <v>0</v>
      </c>
      <c r="O154" s="15">
        <f t="shared" si="13"/>
        <v>0</v>
      </c>
      <c r="P154" s="15">
        <f t="shared" si="13"/>
        <v>0</v>
      </c>
      <c r="Q154" s="15">
        <f t="shared" si="13"/>
        <v>0</v>
      </c>
      <c r="R154" s="15">
        <f t="shared" si="13"/>
        <v>157.12922976779998</v>
      </c>
      <c r="S154" s="15">
        <f t="shared" si="13"/>
        <v>15.029653509999999</v>
      </c>
      <c r="T154" s="15">
        <f t="shared" si="13"/>
        <v>142.09957625779998</v>
      </c>
      <c r="U154" s="15">
        <f t="shared" si="13"/>
        <v>0</v>
      </c>
      <c r="V154" s="15">
        <f t="shared" si="13"/>
        <v>0</v>
      </c>
      <c r="W154" s="337">
        <f t="shared" si="13"/>
        <v>0</v>
      </c>
      <c r="X154" s="337">
        <f t="shared" si="13"/>
        <v>0</v>
      </c>
      <c r="Y154" s="337">
        <f t="shared" si="13"/>
        <v>0</v>
      </c>
      <c r="Z154" s="97">
        <f t="shared" si="13"/>
        <v>1.89</v>
      </c>
      <c r="AA154" s="337">
        <f t="shared" si="13"/>
        <v>0</v>
      </c>
      <c r="AB154" s="337">
        <f t="shared" si="13"/>
        <v>0</v>
      </c>
      <c r="AC154" s="337">
        <f t="shared" si="13"/>
        <v>0</v>
      </c>
      <c r="AD154" s="337">
        <f t="shared" si="13"/>
        <v>0</v>
      </c>
      <c r="AE154" s="353">
        <f t="shared" si="13"/>
        <v>34.268999999999998</v>
      </c>
    </row>
    <row r="155" spans="1:31" x14ac:dyDescent="0.25">
      <c r="A155" s="212">
        <v>1</v>
      </c>
      <c r="B155" s="382" t="s">
        <v>108</v>
      </c>
      <c r="C155" s="15"/>
      <c r="D155" s="335"/>
      <c r="E155" s="335"/>
      <c r="F155" s="335"/>
      <c r="G155" s="336"/>
      <c r="H155" s="21"/>
      <c r="I155" s="14"/>
      <c r="J155" s="21"/>
      <c r="K155" s="22"/>
      <c r="L155" s="14"/>
      <c r="M155" s="22"/>
      <c r="N155" s="22"/>
      <c r="O155" s="22"/>
      <c r="P155" s="22"/>
      <c r="Q155" s="22"/>
      <c r="R155" s="14"/>
      <c r="S155" s="22"/>
      <c r="T155" s="14"/>
      <c r="U155" s="22"/>
      <c r="V155" s="14"/>
      <c r="W155" s="90"/>
      <c r="X155" s="88"/>
      <c r="Y155" s="88"/>
      <c r="Z155" s="87"/>
      <c r="AA155" s="90"/>
      <c r="AB155" s="88"/>
      <c r="AC155" s="88"/>
      <c r="AD155" s="88"/>
      <c r="AE155" s="91"/>
    </row>
    <row r="156" spans="1:31" ht="63" x14ac:dyDescent="0.25">
      <c r="A156" s="209">
        <v>2</v>
      </c>
      <c r="B156" s="197" t="s">
        <v>109</v>
      </c>
      <c r="C156" s="15">
        <f>SUM(D156:G156)</f>
        <v>0</v>
      </c>
      <c r="D156" s="335"/>
      <c r="E156" s="335"/>
      <c r="F156" s="335"/>
      <c r="G156" s="336"/>
      <c r="H156" s="21">
        <f>SUM(I156:L156)</f>
        <v>0</v>
      </c>
      <c r="I156" s="14"/>
      <c r="J156" s="14"/>
      <c r="K156" s="22"/>
      <c r="L156" s="14"/>
      <c r="M156" s="22">
        <f>SUM(N156:Q156)</f>
        <v>0</v>
      </c>
      <c r="N156" s="22"/>
      <c r="O156" s="22"/>
      <c r="P156" s="22"/>
      <c r="Q156" s="22"/>
      <c r="R156" s="14">
        <f>SUM(S156:V156)</f>
        <v>0</v>
      </c>
      <c r="S156" s="22"/>
      <c r="T156" s="14"/>
      <c r="U156" s="22"/>
      <c r="V156" s="14"/>
      <c r="W156" s="90"/>
      <c r="X156" s="88"/>
      <c r="Y156" s="88"/>
      <c r="Z156" s="87"/>
      <c r="AA156" s="90"/>
      <c r="AB156" s="88"/>
      <c r="AC156" s="88"/>
      <c r="AD156" s="88"/>
      <c r="AE156" s="91"/>
    </row>
    <row r="157" spans="1:31" x14ac:dyDescent="0.25">
      <c r="A157" s="212">
        <v>3</v>
      </c>
      <c r="B157" s="31" t="s">
        <v>87</v>
      </c>
      <c r="C157" s="15">
        <f t="shared" ref="C157:C173" si="14">SUM(D157:G157)</f>
        <v>0</v>
      </c>
      <c r="D157" s="335"/>
      <c r="E157" s="335"/>
      <c r="F157" s="335"/>
      <c r="G157" s="336"/>
      <c r="H157" s="21">
        <f t="shared" ref="H157:H173" si="15">SUM(I157:L157)</f>
        <v>0</v>
      </c>
      <c r="I157" s="14"/>
      <c r="J157" s="14"/>
      <c r="K157" s="22"/>
      <c r="L157" s="14"/>
      <c r="M157" s="22">
        <f t="shared" ref="M157:M173" si="16">SUM(N157:Q157)</f>
        <v>0</v>
      </c>
      <c r="N157" s="22"/>
      <c r="O157" s="22"/>
      <c r="P157" s="22"/>
      <c r="Q157" s="22"/>
      <c r="R157" s="14">
        <f t="shared" ref="R157:R173" si="17">SUM(S157:V157)</f>
        <v>0</v>
      </c>
      <c r="S157" s="22"/>
      <c r="T157" s="14"/>
      <c r="U157" s="22"/>
      <c r="V157" s="14"/>
      <c r="W157" s="90"/>
      <c r="X157" s="88"/>
      <c r="Y157" s="88"/>
      <c r="Z157" s="87"/>
      <c r="AA157" s="90"/>
      <c r="AB157" s="88"/>
      <c r="AC157" s="88"/>
      <c r="AD157" s="88"/>
      <c r="AE157" s="91"/>
    </row>
    <row r="158" spans="1:31" ht="47.25" x14ac:dyDescent="0.25">
      <c r="A158" s="209">
        <v>4</v>
      </c>
      <c r="B158" s="213" t="s">
        <v>110</v>
      </c>
      <c r="C158" s="15">
        <f t="shared" si="14"/>
        <v>0</v>
      </c>
      <c r="D158" s="335"/>
      <c r="E158" s="335"/>
      <c r="F158" s="335"/>
      <c r="G158" s="336"/>
      <c r="H158" s="21">
        <f t="shared" si="15"/>
        <v>0</v>
      </c>
      <c r="I158" s="14"/>
      <c r="J158" s="14"/>
      <c r="K158" s="22"/>
      <c r="L158" s="14"/>
      <c r="M158" s="22">
        <f t="shared" si="16"/>
        <v>0</v>
      </c>
      <c r="N158" s="22"/>
      <c r="O158" s="22"/>
      <c r="P158" s="22"/>
      <c r="Q158" s="22"/>
      <c r="R158" s="14">
        <f t="shared" si="17"/>
        <v>0</v>
      </c>
      <c r="S158" s="22"/>
      <c r="T158" s="14"/>
      <c r="U158" s="22"/>
      <c r="V158" s="14"/>
      <c r="W158" s="90"/>
      <c r="X158" s="88"/>
      <c r="Y158" s="88"/>
      <c r="Z158" s="87"/>
      <c r="AA158" s="90"/>
      <c r="AB158" s="88"/>
      <c r="AC158" s="88"/>
      <c r="AD158" s="88"/>
      <c r="AE158" s="91"/>
    </row>
    <row r="159" spans="1:31" x14ac:dyDescent="0.25">
      <c r="A159" s="212">
        <v>5</v>
      </c>
      <c r="B159" s="31" t="s">
        <v>111</v>
      </c>
      <c r="C159" s="15">
        <f t="shared" si="14"/>
        <v>0</v>
      </c>
      <c r="D159" s="335"/>
      <c r="E159" s="335"/>
      <c r="F159" s="335"/>
      <c r="G159" s="336"/>
      <c r="H159" s="21">
        <f t="shared" si="15"/>
        <v>0</v>
      </c>
      <c r="I159" s="14"/>
      <c r="J159" s="14"/>
      <c r="K159" s="22"/>
      <c r="L159" s="14"/>
      <c r="M159" s="22">
        <f t="shared" si="16"/>
        <v>0</v>
      </c>
      <c r="N159" s="22"/>
      <c r="O159" s="22"/>
      <c r="P159" s="22"/>
      <c r="Q159" s="22"/>
      <c r="R159" s="14">
        <f t="shared" si="17"/>
        <v>0</v>
      </c>
      <c r="S159" s="14"/>
      <c r="T159" s="14"/>
      <c r="U159" s="22"/>
      <c r="V159" s="14"/>
      <c r="W159" s="90"/>
      <c r="X159" s="88"/>
      <c r="Y159" s="88"/>
      <c r="Z159" s="87"/>
      <c r="AA159" s="90"/>
      <c r="AB159" s="88"/>
      <c r="AC159" s="88"/>
      <c r="AD159" s="88"/>
      <c r="AE159" s="91"/>
    </row>
    <row r="160" spans="1:31" ht="78.75" x14ac:dyDescent="0.25">
      <c r="A160" s="209">
        <v>6</v>
      </c>
      <c r="B160" s="213" t="s">
        <v>112</v>
      </c>
      <c r="C160" s="15">
        <f t="shared" si="14"/>
        <v>0</v>
      </c>
      <c r="D160" s="335"/>
      <c r="E160" s="335"/>
      <c r="F160" s="335"/>
      <c r="G160" s="336"/>
      <c r="H160" s="21">
        <f t="shared" si="15"/>
        <v>0</v>
      </c>
      <c r="I160" s="14"/>
      <c r="J160" s="14"/>
      <c r="K160" s="22"/>
      <c r="L160" s="14"/>
      <c r="M160" s="22">
        <f t="shared" si="16"/>
        <v>0</v>
      </c>
      <c r="N160" s="22"/>
      <c r="O160" s="22"/>
      <c r="P160" s="22"/>
      <c r="Q160" s="22"/>
      <c r="R160" s="14">
        <f t="shared" si="17"/>
        <v>0</v>
      </c>
      <c r="S160" s="14"/>
      <c r="T160" s="14"/>
      <c r="U160" s="22"/>
      <c r="V160" s="14"/>
      <c r="W160" s="90"/>
      <c r="X160" s="88"/>
      <c r="Y160" s="88"/>
      <c r="Z160" s="87"/>
      <c r="AA160" s="90"/>
      <c r="AB160" s="88"/>
      <c r="AC160" s="88"/>
      <c r="AD160" s="88"/>
      <c r="AE160" s="91"/>
    </row>
    <row r="161" spans="1:31" x14ac:dyDescent="0.25">
      <c r="A161" s="212">
        <v>7</v>
      </c>
      <c r="B161" s="31" t="s">
        <v>113</v>
      </c>
      <c r="C161" s="15">
        <f t="shared" si="14"/>
        <v>0</v>
      </c>
      <c r="D161" s="335"/>
      <c r="E161" s="335"/>
      <c r="F161" s="335"/>
      <c r="G161" s="336"/>
      <c r="H161" s="21">
        <f t="shared" si="15"/>
        <v>0</v>
      </c>
      <c r="I161" s="14"/>
      <c r="J161" s="14"/>
      <c r="K161" s="22"/>
      <c r="L161" s="14"/>
      <c r="M161" s="22">
        <f t="shared" si="16"/>
        <v>0</v>
      </c>
      <c r="N161" s="22"/>
      <c r="O161" s="22"/>
      <c r="P161" s="22"/>
      <c r="Q161" s="22"/>
      <c r="R161" s="14">
        <f t="shared" si="17"/>
        <v>0</v>
      </c>
      <c r="S161" s="14"/>
      <c r="T161" s="14"/>
      <c r="U161" s="22"/>
      <c r="V161" s="14"/>
      <c r="W161" s="90"/>
      <c r="X161" s="88"/>
      <c r="Y161" s="88"/>
      <c r="Z161" s="87"/>
      <c r="AA161" s="90"/>
      <c r="AB161" s="88"/>
      <c r="AC161" s="88"/>
      <c r="AD161" s="88"/>
      <c r="AE161" s="91"/>
    </row>
    <row r="162" spans="1:31" ht="63" x14ac:dyDescent="0.25">
      <c r="A162" s="209">
        <v>8</v>
      </c>
      <c r="B162" s="213" t="s">
        <v>114</v>
      </c>
      <c r="C162" s="15">
        <f t="shared" si="14"/>
        <v>0</v>
      </c>
      <c r="D162" s="335"/>
      <c r="E162" s="335"/>
      <c r="F162" s="335"/>
      <c r="G162" s="336"/>
      <c r="H162" s="21">
        <f t="shared" si="15"/>
        <v>0</v>
      </c>
      <c r="I162" s="14"/>
      <c r="J162" s="14"/>
      <c r="K162" s="22"/>
      <c r="L162" s="14"/>
      <c r="M162" s="22">
        <f t="shared" si="16"/>
        <v>0</v>
      </c>
      <c r="N162" s="22"/>
      <c r="O162" s="22"/>
      <c r="P162" s="22"/>
      <c r="Q162" s="22"/>
      <c r="R162" s="14">
        <f t="shared" si="17"/>
        <v>0</v>
      </c>
      <c r="S162" s="14"/>
      <c r="T162" s="14"/>
      <c r="U162" s="22"/>
      <c r="V162" s="14"/>
      <c r="W162" s="90"/>
      <c r="X162" s="88"/>
      <c r="Y162" s="88"/>
      <c r="Z162" s="87"/>
      <c r="AA162" s="90"/>
      <c r="AB162" s="88"/>
      <c r="AC162" s="88"/>
      <c r="AD162" s="88"/>
      <c r="AE162" s="91"/>
    </row>
    <row r="163" spans="1:31" ht="63" x14ac:dyDescent="0.25">
      <c r="A163" s="212">
        <v>9</v>
      </c>
      <c r="B163" s="213" t="s">
        <v>115</v>
      </c>
      <c r="C163" s="15">
        <f t="shared" si="14"/>
        <v>0</v>
      </c>
      <c r="D163" s="335"/>
      <c r="E163" s="335"/>
      <c r="F163" s="335"/>
      <c r="G163" s="336"/>
      <c r="H163" s="21">
        <f t="shared" si="15"/>
        <v>0</v>
      </c>
      <c r="I163" s="14"/>
      <c r="J163" s="14"/>
      <c r="K163" s="22"/>
      <c r="L163" s="14"/>
      <c r="M163" s="22">
        <f t="shared" si="16"/>
        <v>0</v>
      </c>
      <c r="N163" s="22"/>
      <c r="O163" s="22"/>
      <c r="P163" s="22"/>
      <c r="Q163" s="22"/>
      <c r="R163" s="14">
        <f t="shared" si="17"/>
        <v>0</v>
      </c>
      <c r="S163" s="14"/>
      <c r="T163" s="14"/>
      <c r="U163" s="22"/>
      <c r="V163" s="14"/>
      <c r="W163" s="90"/>
      <c r="X163" s="88"/>
      <c r="Y163" s="88"/>
      <c r="Z163" s="87"/>
      <c r="AA163" s="90"/>
      <c r="AB163" s="88"/>
      <c r="AC163" s="88"/>
      <c r="AD163" s="88"/>
      <c r="AE163" s="91"/>
    </row>
    <row r="164" spans="1:31" x14ac:dyDescent="0.25">
      <c r="A164" s="209">
        <v>10</v>
      </c>
      <c r="B164" s="30" t="s">
        <v>90</v>
      </c>
      <c r="C164" s="15">
        <f t="shared" si="14"/>
        <v>0</v>
      </c>
      <c r="D164" s="335"/>
      <c r="E164" s="335"/>
      <c r="F164" s="335"/>
      <c r="G164" s="336"/>
      <c r="H164" s="21">
        <f t="shared" si="15"/>
        <v>0</v>
      </c>
      <c r="I164" s="14"/>
      <c r="J164" s="14"/>
      <c r="K164" s="22"/>
      <c r="L164" s="14"/>
      <c r="M164" s="22">
        <f t="shared" si="16"/>
        <v>0</v>
      </c>
      <c r="N164" s="22"/>
      <c r="O164" s="22"/>
      <c r="P164" s="22"/>
      <c r="Q164" s="22"/>
      <c r="R164" s="14">
        <f t="shared" si="17"/>
        <v>0</v>
      </c>
      <c r="S164" s="22"/>
      <c r="T164" s="14"/>
      <c r="U164" s="22"/>
      <c r="V164" s="14"/>
      <c r="W164" s="90"/>
      <c r="X164" s="88"/>
      <c r="Y164" s="88"/>
      <c r="Z164" s="87"/>
      <c r="AA164" s="90"/>
      <c r="AB164" s="88"/>
      <c r="AC164" s="88"/>
      <c r="AD164" s="88"/>
      <c r="AE164" s="91"/>
    </row>
    <row r="165" spans="1:31" ht="110.25" x14ac:dyDescent="0.25">
      <c r="A165" s="212">
        <v>11</v>
      </c>
      <c r="B165" s="213" t="s">
        <v>116</v>
      </c>
      <c r="C165" s="15">
        <f t="shared" si="14"/>
        <v>0</v>
      </c>
      <c r="D165" s="335"/>
      <c r="E165" s="335"/>
      <c r="F165" s="335"/>
      <c r="G165" s="336"/>
      <c r="H165" s="21">
        <f t="shared" si="15"/>
        <v>0</v>
      </c>
      <c r="I165" s="14"/>
      <c r="J165" s="14"/>
      <c r="K165" s="22"/>
      <c r="L165" s="14"/>
      <c r="M165" s="22">
        <f t="shared" si="16"/>
        <v>0</v>
      </c>
      <c r="N165" s="22"/>
      <c r="O165" s="22"/>
      <c r="P165" s="22"/>
      <c r="Q165" s="22"/>
      <c r="R165" s="14">
        <f t="shared" si="17"/>
        <v>0</v>
      </c>
      <c r="S165" s="22"/>
      <c r="T165" s="14"/>
      <c r="U165" s="22"/>
      <c r="V165" s="14"/>
      <c r="W165" s="88"/>
      <c r="X165" s="88"/>
      <c r="Y165" s="88"/>
      <c r="Z165" s="87"/>
      <c r="AA165" s="88"/>
      <c r="AB165" s="88"/>
      <c r="AC165" s="88"/>
      <c r="AD165" s="88"/>
      <c r="AE165" s="91"/>
    </row>
    <row r="166" spans="1:31" x14ac:dyDescent="0.25">
      <c r="A166" s="209">
        <v>12</v>
      </c>
      <c r="B166" s="3" t="s">
        <v>126</v>
      </c>
      <c r="C166" s="15">
        <f t="shared" si="14"/>
        <v>0</v>
      </c>
      <c r="D166" s="335"/>
      <c r="E166" s="335"/>
      <c r="F166" s="335"/>
      <c r="G166" s="336"/>
      <c r="H166" s="21">
        <f t="shared" si="15"/>
        <v>0</v>
      </c>
      <c r="I166" s="14"/>
      <c r="J166" s="14"/>
      <c r="K166" s="22"/>
      <c r="L166" s="14"/>
      <c r="M166" s="22">
        <f t="shared" si="16"/>
        <v>0</v>
      </c>
      <c r="N166" s="22"/>
      <c r="O166" s="22"/>
      <c r="P166" s="22"/>
      <c r="Q166" s="22"/>
      <c r="R166" s="14">
        <f t="shared" si="17"/>
        <v>0</v>
      </c>
      <c r="S166" s="22"/>
      <c r="T166" s="14"/>
      <c r="U166" s="22"/>
      <c r="V166" s="14"/>
      <c r="W166" s="88"/>
      <c r="X166" s="88"/>
      <c r="Y166" s="88"/>
      <c r="Z166" s="87"/>
      <c r="AA166" s="88"/>
      <c r="AB166" s="88"/>
      <c r="AC166" s="88"/>
      <c r="AD166" s="88"/>
      <c r="AE166" s="91"/>
    </row>
    <row r="167" spans="1:31" ht="63" x14ac:dyDescent="0.25">
      <c r="A167" s="212">
        <v>13</v>
      </c>
      <c r="B167" s="197" t="s">
        <v>127</v>
      </c>
      <c r="C167" s="15">
        <f t="shared" si="14"/>
        <v>0</v>
      </c>
      <c r="D167" s="335"/>
      <c r="E167" s="335"/>
      <c r="F167" s="335"/>
      <c r="G167" s="336"/>
      <c r="H167" s="21">
        <f t="shared" si="15"/>
        <v>0</v>
      </c>
      <c r="I167" s="14"/>
      <c r="J167" s="14"/>
      <c r="K167" s="22"/>
      <c r="L167" s="14"/>
      <c r="M167" s="22">
        <f t="shared" si="16"/>
        <v>0</v>
      </c>
      <c r="N167" s="22"/>
      <c r="O167" s="22"/>
      <c r="P167" s="22"/>
      <c r="Q167" s="22"/>
      <c r="R167" s="14">
        <f t="shared" si="17"/>
        <v>0</v>
      </c>
      <c r="S167" s="22"/>
      <c r="T167" s="14"/>
      <c r="U167" s="22"/>
      <c r="V167" s="14"/>
      <c r="W167" s="88"/>
      <c r="X167" s="88"/>
      <c r="Y167" s="88"/>
      <c r="Z167" s="87"/>
      <c r="AA167" s="88"/>
      <c r="AB167" s="88"/>
      <c r="AC167" s="88"/>
      <c r="AD167" s="88"/>
      <c r="AE167" s="91"/>
    </row>
    <row r="168" spans="1:31" x14ac:dyDescent="0.25">
      <c r="A168" s="209">
        <v>14</v>
      </c>
      <c r="B168" s="30" t="s">
        <v>91</v>
      </c>
      <c r="C168" s="15">
        <f t="shared" si="14"/>
        <v>0</v>
      </c>
      <c r="D168" s="335"/>
      <c r="E168" s="335"/>
      <c r="F168" s="335"/>
      <c r="G168" s="336"/>
      <c r="H168" s="21">
        <f t="shared" si="15"/>
        <v>0</v>
      </c>
      <c r="I168" s="14"/>
      <c r="J168" s="14"/>
      <c r="K168" s="22"/>
      <c r="L168" s="14"/>
      <c r="M168" s="22">
        <f t="shared" si="16"/>
        <v>0</v>
      </c>
      <c r="N168" s="22"/>
      <c r="O168" s="22"/>
      <c r="P168" s="22"/>
      <c r="Q168" s="22"/>
      <c r="R168" s="14">
        <f t="shared" si="17"/>
        <v>0</v>
      </c>
      <c r="S168" s="22"/>
      <c r="T168" s="14"/>
      <c r="U168" s="22"/>
      <c r="V168" s="14"/>
      <c r="W168" s="88"/>
      <c r="X168" s="88"/>
      <c r="Y168" s="88"/>
      <c r="Z168" s="87"/>
      <c r="AA168" s="88"/>
      <c r="AB168" s="88"/>
      <c r="AC168" s="88"/>
      <c r="AD168" s="88"/>
      <c r="AE168" s="91"/>
    </row>
    <row r="169" spans="1:31" ht="47.25" x14ac:dyDescent="0.25">
      <c r="A169" s="212">
        <v>15</v>
      </c>
      <c r="B169" s="214" t="s">
        <v>117</v>
      </c>
      <c r="C169" s="15">
        <f t="shared" si="14"/>
        <v>0</v>
      </c>
      <c r="D169" s="335"/>
      <c r="E169" s="335"/>
      <c r="F169" s="335"/>
      <c r="G169" s="336"/>
      <c r="H169" s="21">
        <f t="shared" si="15"/>
        <v>0</v>
      </c>
      <c r="I169" s="14"/>
      <c r="J169" s="14"/>
      <c r="K169" s="22"/>
      <c r="L169" s="14"/>
      <c r="M169" s="22">
        <f t="shared" si="16"/>
        <v>0</v>
      </c>
      <c r="N169" s="22"/>
      <c r="O169" s="22"/>
      <c r="P169" s="22"/>
      <c r="Q169" s="22"/>
      <c r="R169" s="14">
        <f t="shared" si="17"/>
        <v>0</v>
      </c>
      <c r="S169" s="22"/>
      <c r="T169" s="14"/>
      <c r="U169" s="22"/>
      <c r="V169" s="14"/>
      <c r="W169" s="87"/>
      <c r="X169" s="88"/>
      <c r="Y169" s="88"/>
      <c r="Z169" s="87"/>
      <c r="AA169" s="90"/>
      <c r="AB169" s="88"/>
      <c r="AC169" s="88"/>
      <c r="AD169" s="88"/>
      <c r="AE169" s="91"/>
    </row>
    <row r="170" spans="1:31" x14ac:dyDescent="0.25">
      <c r="A170" s="209">
        <v>16</v>
      </c>
      <c r="B170" s="29" t="s">
        <v>118</v>
      </c>
      <c r="C170" s="15">
        <f t="shared" si="14"/>
        <v>0</v>
      </c>
      <c r="D170" s="335"/>
      <c r="E170" s="335"/>
      <c r="F170" s="335"/>
      <c r="G170" s="336"/>
      <c r="H170" s="21">
        <f t="shared" si="15"/>
        <v>0</v>
      </c>
      <c r="I170" s="14"/>
      <c r="J170" s="14"/>
      <c r="K170" s="22"/>
      <c r="L170" s="14"/>
      <c r="M170" s="22">
        <f t="shared" si="16"/>
        <v>0</v>
      </c>
      <c r="N170" s="22"/>
      <c r="O170" s="22"/>
      <c r="P170" s="22"/>
      <c r="Q170" s="22"/>
      <c r="R170" s="14">
        <f t="shared" si="17"/>
        <v>0</v>
      </c>
      <c r="S170" s="22"/>
      <c r="T170" s="14"/>
      <c r="U170" s="22"/>
      <c r="V170" s="14"/>
      <c r="W170" s="88"/>
      <c r="X170" s="88"/>
      <c r="Y170" s="88"/>
      <c r="Z170" s="87"/>
      <c r="AA170" s="88"/>
      <c r="AB170" s="88"/>
      <c r="AC170" s="88"/>
      <c r="AD170" s="88"/>
      <c r="AE170" s="91"/>
    </row>
    <row r="171" spans="1:31" ht="78.75" x14ac:dyDescent="0.25">
      <c r="A171" s="212">
        <v>17</v>
      </c>
      <c r="B171" s="214" t="s">
        <v>119</v>
      </c>
      <c r="C171" s="15">
        <f t="shared" si="14"/>
        <v>0</v>
      </c>
      <c r="D171" s="335"/>
      <c r="E171" s="335"/>
      <c r="F171" s="335"/>
      <c r="G171" s="336"/>
      <c r="H171" s="21">
        <f t="shared" si="15"/>
        <v>0</v>
      </c>
      <c r="I171" s="14"/>
      <c r="J171" s="14"/>
      <c r="K171" s="22"/>
      <c r="L171" s="14"/>
      <c r="M171" s="22">
        <f t="shared" si="16"/>
        <v>0</v>
      </c>
      <c r="N171" s="22"/>
      <c r="O171" s="22"/>
      <c r="P171" s="22"/>
      <c r="Q171" s="22"/>
      <c r="R171" s="14">
        <f t="shared" si="17"/>
        <v>0</v>
      </c>
      <c r="S171" s="22"/>
      <c r="T171" s="14"/>
      <c r="U171" s="22"/>
      <c r="V171" s="14"/>
      <c r="W171" s="88"/>
      <c r="X171" s="88"/>
      <c r="Y171" s="88"/>
      <c r="Z171" s="87"/>
      <c r="AA171" s="88"/>
      <c r="AB171" s="88"/>
      <c r="AC171" s="88"/>
      <c r="AD171" s="88"/>
      <c r="AE171" s="91"/>
    </row>
    <row r="172" spans="1:31" ht="78.75" x14ac:dyDescent="0.25">
      <c r="A172" s="209">
        <v>18</v>
      </c>
      <c r="B172" s="214" t="s">
        <v>120</v>
      </c>
      <c r="C172" s="15">
        <f t="shared" si="14"/>
        <v>0</v>
      </c>
      <c r="D172" s="335"/>
      <c r="E172" s="335"/>
      <c r="F172" s="335"/>
      <c r="G172" s="336"/>
      <c r="H172" s="21">
        <f t="shared" si="15"/>
        <v>0</v>
      </c>
      <c r="I172" s="14"/>
      <c r="J172" s="14"/>
      <c r="K172" s="22"/>
      <c r="L172" s="14"/>
      <c r="M172" s="22">
        <f t="shared" si="16"/>
        <v>0</v>
      </c>
      <c r="N172" s="22"/>
      <c r="O172" s="22"/>
      <c r="P172" s="22"/>
      <c r="Q172" s="22"/>
      <c r="R172" s="14">
        <f t="shared" si="17"/>
        <v>0</v>
      </c>
      <c r="S172" s="22"/>
      <c r="T172" s="14"/>
      <c r="U172" s="22"/>
      <c r="V172" s="14"/>
      <c r="W172" s="88"/>
      <c r="X172" s="88"/>
      <c r="Y172" s="88"/>
      <c r="Z172" s="87"/>
      <c r="AA172" s="88"/>
      <c r="AB172" s="88"/>
      <c r="AC172" s="88"/>
      <c r="AD172" s="88"/>
      <c r="AE172" s="91"/>
    </row>
    <row r="173" spans="1:31" ht="63" x14ac:dyDescent="0.25">
      <c r="A173" s="209">
        <v>19</v>
      </c>
      <c r="B173" s="29" t="s">
        <v>131</v>
      </c>
      <c r="C173" s="15">
        <f t="shared" si="14"/>
        <v>0</v>
      </c>
      <c r="D173" s="335"/>
      <c r="E173" s="335"/>
      <c r="F173" s="335"/>
      <c r="G173" s="336"/>
      <c r="H173" s="21">
        <f t="shared" si="15"/>
        <v>0</v>
      </c>
      <c r="I173" s="14"/>
      <c r="J173" s="14"/>
      <c r="K173" s="22"/>
      <c r="L173" s="14"/>
      <c r="M173" s="22">
        <f t="shared" si="16"/>
        <v>0</v>
      </c>
      <c r="N173" s="22"/>
      <c r="O173" s="22"/>
      <c r="P173" s="22"/>
      <c r="Q173" s="22"/>
      <c r="R173" s="14">
        <f t="shared" si="17"/>
        <v>157.12922976779998</v>
      </c>
      <c r="S173" s="14">
        <v>15.029653509999999</v>
      </c>
      <c r="T173" s="14">
        <v>142.09957625779998</v>
      </c>
      <c r="U173" s="14"/>
      <c r="V173" s="14"/>
      <c r="W173" s="5"/>
      <c r="X173" s="5"/>
      <c r="Y173" s="5"/>
      <c r="Z173" s="14">
        <v>1.89</v>
      </c>
      <c r="AA173" s="14"/>
      <c r="AB173" s="14"/>
      <c r="AC173" s="14"/>
      <c r="AD173" s="14"/>
      <c r="AE173" s="358">
        <v>34.268999999999998</v>
      </c>
    </row>
    <row r="174" spans="1:31" x14ac:dyDescent="0.25">
      <c r="A174" s="209" t="s">
        <v>4</v>
      </c>
      <c r="B174" s="30"/>
      <c r="C174" s="15"/>
      <c r="D174" s="335"/>
      <c r="E174" s="335"/>
      <c r="F174" s="335"/>
      <c r="G174" s="336"/>
      <c r="H174" s="21"/>
      <c r="I174" s="14"/>
      <c r="J174" s="14"/>
      <c r="K174" s="22"/>
      <c r="L174" s="14"/>
      <c r="M174" s="22"/>
      <c r="N174" s="22"/>
      <c r="O174" s="22"/>
      <c r="P174" s="22"/>
      <c r="Q174" s="22"/>
      <c r="R174" s="14">
        <f t="array" ref="R174">IF(ISNA(0.000001*INDEX('[1]Данные по закрытым объектам'!$M:$M,MATCH(B174,'[1]Данные по закрытым объектам'!$H:$H,0))),0,0.000001*INDEX('[1]Данные по закрытым объектам'!$M:$M,MATCH(B174,'[1]Данные по закрытым объектам'!$H:$H,0)))</f>
        <v>0</v>
      </c>
      <c r="S174" s="14"/>
      <c r="T174" s="14"/>
      <c r="U174" s="14"/>
      <c r="V174" s="14"/>
      <c r="W174" s="5"/>
      <c r="X174" s="5"/>
      <c r="Y174" s="5"/>
      <c r="Z174" s="23"/>
      <c r="AA174" s="105"/>
      <c r="AB174" s="105"/>
      <c r="AC174" s="105"/>
      <c r="AD174" s="105"/>
      <c r="AE174" s="24">
        <f>SUM(IF(ISNA(INDEX('[1]Данные по закрытым объектам'!$O:$O,MATCH(B174,'[1]Данные по закрытым объектам'!$H:$H,0))),0,INDEX('[1]Данные по закрытым объектам'!$O:$O,MATCH(B174,'[1]Данные по закрытым объектам'!$H:$H,0))),IF(ISNA(INDEX('[1]Данные по закрытым объектам'!$Q:$Q,MATCH(B174,'[1]Данные по закрытым объектам'!$H:$H,0))),0,INDEX('[1]Данные по закрытым объектам'!$Q:$Q,MATCH(B174,'[1]Данные по закрытым объектам'!$H:$H,0))),IF(ISNA(INDEX('[1]Данные по закрытым объектам'!$W:$W,MATCH(B174,'[1]Данные по закрытым объектам'!$H:$H,0))),0,INDEX('[1]Данные по закрытым объектам'!$W:$W,MATCH(B174,'[1]Данные по закрытым объектам'!$H:$H,0))),IF(ISNA(INDEX('[1]Данные по закрытым объектам'!$Y:$Y,MATCH(B174,'[1]Данные по закрытым объектам'!$H:$H,0))),0,INDEX('[1]Данные по закрытым объектам'!$Y:$Y,MATCH(B174,'[1]Данные по закрытым объектам'!$H:$H,0))))</f>
        <v>0</v>
      </c>
    </row>
    <row r="175" spans="1:31" ht="31.5" x14ac:dyDescent="0.25">
      <c r="A175" s="4"/>
      <c r="B175" s="326" t="s">
        <v>10</v>
      </c>
      <c r="C175" s="336"/>
      <c r="D175" s="335"/>
      <c r="E175" s="335"/>
      <c r="F175" s="335"/>
      <c r="G175" s="356"/>
      <c r="H175" s="21"/>
      <c r="I175" s="14"/>
      <c r="J175" s="14"/>
      <c r="K175" s="22"/>
      <c r="L175" s="14"/>
      <c r="M175" s="22"/>
      <c r="N175" s="22"/>
      <c r="O175" s="22"/>
      <c r="P175" s="22"/>
      <c r="Q175" s="22"/>
      <c r="R175" s="14">
        <f t="array" ref="R175">IF(ISNA(0.000001*INDEX('[1]Данные по закрытым объектам'!$M:$M,MATCH(B175,'[1]Данные по закрытым объектам'!$H:$H,0))),0,0.000001*INDEX('[1]Данные по закрытым объектам'!$M:$M,MATCH(B175,'[1]Данные по закрытым объектам'!$H:$H,0)))</f>
        <v>0</v>
      </c>
      <c r="S175" s="14">
        <f t="array" ref="S175">IF(ISNA(1.18*0.000001*INDEX('[1]Данные по закрытым объектам'!$I:$I,MATCH(B175,'[1]Данные по закрытым объектам'!$H:$H,0))),0,1.18*0.000001*INDEX('[1]Данные по закрытым объектам'!$I:$I,MATCH(B175,'[1]Данные по закрытым объектам'!$H:$H,0)))</f>
        <v>0</v>
      </c>
      <c r="T175" s="14">
        <f t="array" ref="T175">IF(ISNA(1.18*0.000001*INDEX('[1]Данные по закрытым объектам'!$J:$J,MATCH(B175,'[1]Данные по закрытым объектам'!$H:$H,0))),0,1.18*0.000001*INDEX('[1]Данные по закрытым объектам'!$J:$J,MATCH(B175,'[1]Данные по закрытым объектам'!$H:$H,0)))</f>
        <v>0</v>
      </c>
      <c r="U175" s="14"/>
      <c r="V175" s="14">
        <f t="array" ref="V175">IF(ISNA(1.18*0.000001*INDEX('[1]Данные по закрытым объектам'!$K:$K,MATCH(B175,'[1]Данные по закрытым объектам'!$H:$H,0))),0,1.18*0.000001*INDEX('[1]Данные по закрытым объектам'!$K:$K,MATCH(B175,'[1]Данные по закрытым объектам'!$H:$H,0)))</f>
        <v>0</v>
      </c>
      <c r="W175" s="5"/>
      <c r="X175" s="5"/>
      <c r="Y175" s="5"/>
      <c r="Z175" s="23"/>
      <c r="AA175" s="105"/>
      <c r="AB175" s="105"/>
      <c r="AC175" s="105"/>
      <c r="AD175" s="105"/>
      <c r="AE175" s="24">
        <f>SUM(IF(ISNA(INDEX('[1]Данные по закрытым объектам'!$O:$O,MATCH(B175,'[1]Данные по закрытым объектам'!$H:$H,0))),0,INDEX('[1]Данные по закрытым объектам'!$O:$O,MATCH(B175,'[1]Данные по закрытым объектам'!$H:$H,0))),IF(ISNA(INDEX('[1]Данные по закрытым объектам'!$Q:$Q,MATCH(B175,'[1]Данные по закрытым объектам'!$H:$H,0))),0,INDEX('[1]Данные по закрытым объектам'!$Q:$Q,MATCH(B175,'[1]Данные по закрытым объектам'!$H:$H,0))),IF(ISNA(INDEX('[1]Данные по закрытым объектам'!$W:$W,MATCH(B175,'[1]Данные по закрытым объектам'!$H:$H,0))),0,INDEX('[1]Данные по закрытым объектам'!$W:$W,MATCH(B175,'[1]Данные по закрытым объектам'!$H:$H,0))),IF(ISNA(INDEX('[1]Данные по закрытым объектам'!$Y:$Y,MATCH(B175,'[1]Данные по закрытым объектам'!$H:$H,0))),0,INDEX('[1]Данные по закрытым объектам'!$Y:$Y,MATCH(B175,'[1]Данные по закрытым объектам'!$H:$H,0))))</f>
        <v>0</v>
      </c>
    </row>
    <row r="176" spans="1:31" x14ac:dyDescent="0.25">
      <c r="A176" s="209">
        <v>1</v>
      </c>
      <c r="B176" s="210" t="s">
        <v>3</v>
      </c>
      <c r="C176" s="336"/>
      <c r="D176" s="335"/>
      <c r="E176" s="335"/>
      <c r="F176" s="335"/>
      <c r="G176" s="356"/>
      <c r="H176" s="21"/>
      <c r="I176" s="14"/>
      <c r="J176" s="14"/>
      <c r="K176" s="22"/>
      <c r="L176" s="14"/>
      <c r="M176" s="22"/>
      <c r="N176" s="22"/>
      <c r="O176" s="22"/>
      <c r="P176" s="22"/>
      <c r="Q176" s="22"/>
      <c r="R176" s="14">
        <f t="array" ref="R176">IF(ISNA(0.000001*INDEX('[1]Данные по закрытым объектам'!$M:$M,MATCH(B176,'[1]Данные по закрытым объектам'!$H:$H,0))),0,0.000001*INDEX('[1]Данные по закрытым объектам'!$M:$M,MATCH(B176,'[1]Данные по закрытым объектам'!$H:$H,0)))</f>
        <v>0</v>
      </c>
      <c r="S176" s="14"/>
      <c r="T176" s="14"/>
      <c r="U176" s="14"/>
      <c r="V176" s="14"/>
      <c r="W176" s="5"/>
      <c r="X176" s="5"/>
      <c r="Y176" s="5"/>
      <c r="Z176" s="23"/>
      <c r="AA176" s="105"/>
      <c r="AB176" s="105"/>
      <c r="AC176" s="105"/>
      <c r="AD176" s="105"/>
      <c r="AE176" s="24">
        <f>SUM(IF(ISNA(INDEX('[1]Данные по закрытым объектам'!$O:$O,MATCH(B176,'[1]Данные по закрытым объектам'!$H:$H,0))),0,INDEX('[1]Данные по закрытым объектам'!$O:$O,MATCH(B176,'[1]Данные по закрытым объектам'!$H:$H,0))),IF(ISNA(INDEX('[1]Данные по закрытым объектам'!$Q:$Q,MATCH(B176,'[1]Данные по закрытым объектам'!$H:$H,0))),0,INDEX('[1]Данные по закрытым объектам'!$Q:$Q,MATCH(B176,'[1]Данные по закрытым объектам'!$H:$H,0))),IF(ISNA(INDEX('[1]Данные по закрытым объектам'!$W:$W,MATCH(B176,'[1]Данные по закрытым объектам'!$H:$H,0))),0,INDEX('[1]Данные по закрытым объектам'!$W:$W,MATCH(B176,'[1]Данные по закрытым объектам'!$H:$H,0))),IF(ISNA(INDEX('[1]Данные по закрытым объектам'!$Y:$Y,MATCH(B176,'[1]Данные по закрытым объектам'!$H:$H,0))),0,INDEX('[1]Данные по закрытым объектам'!$Y:$Y,MATCH(B176,'[1]Данные по закрытым объектам'!$H:$H,0))))</f>
        <v>0</v>
      </c>
    </row>
    <row r="177" spans="1:31" x14ac:dyDescent="0.25">
      <c r="A177" s="209">
        <v>2</v>
      </c>
      <c r="B177" s="210" t="s">
        <v>5</v>
      </c>
      <c r="C177" s="336"/>
      <c r="D177" s="335"/>
      <c r="E177" s="335"/>
      <c r="F177" s="335"/>
      <c r="G177" s="356"/>
      <c r="H177" s="21">
        <f t="array" ref="H177">IF(ISNA(1.18*0.000001*INDEX('[1]Данные по закрытым объектам'!$AG:$AG,MATCH(B177,'[1]Данные по закрытым объектам'!$H:$H,0))),0,1.18*0.000001*INDEX('[1]Данные по закрытым объектам'!$AG:$AG,MATCH(B177,'[1]Данные по закрытым объектам'!$H:$H,0)))</f>
        <v>0</v>
      </c>
      <c r="I177" s="14">
        <f t="shared" ref="I177:I178" si="18">S177</f>
        <v>0</v>
      </c>
      <c r="J177" s="14">
        <f t="shared" ref="J177" si="19">H177-I177</f>
        <v>0</v>
      </c>
      <c r="K177" s="22"/>
      <c r="L177" s="14"/>
      <c r="M177" s="22"/>
      <c r="N177" s="22"/>
      <c r="O177" s="22"/>
      <c r="P177" s="22"/>
      <c r="Q177" s="22"/>
      <c r="R177" s="14">
        <f t="array" ref="R177">IF(ISNA(0.000001*INDEX('[1]Данные по закрытым объектам'!$M:$M,MATCH(B177,'[1]Данные по закрытым объектам'!$H:$H,0))),0,0.000001*INDEX('[1]Данные по закрытым объектам'!$M:$M,MATCH(B177,'[1]Данные по закрытым объектам'!$H:$H,0)))</f>
        <v>0</v>
      </c>
      <c r="S177" s="14"/>
      <c r="T177" s="14"/>
      <c r="U177" s="14"/>
      <c r="V177" s="14"/>
      <c r="W177" s="5"/>
      <c r="X177" s="5"/>
      <c r="Y177" s="5"/>
      <c r="Z177" s="23"/>
      <c r="AA177" s="105"/>
      <c r="AB177" s="105"/>
      <c r="AC177" s="105"/>
      <c r="AD177" s="105"/>
      <c r="AE177" s="24">
        <f>SUM(IF(ISNA(INDEX('[1]Данные по закрытым объектам'!$O:$O,MATCH(B177,'[1]Данные по закрытым объектам'!$H:$H,0))),0,INDEX('[1]Данные по закрытым объектам'!$O:$O,MATCH(B177,'[1]Данные по закрытым объектам'!$H:$H,0))),IF(ISNA(INDEX('[1]Данные по закрытым объектам'!$Q:$Q,MATCH(B177,'[1]Данные по закрытым объектам'!$H:$H,0))),0,INDEX('[1]Данные по закрытым объектам'!$Q:$Q,MATCH(B177,'[1]Данные по закрытым объектам'!$H:$H,0))),IF(ISNA(INDEX('[1]Данные по закрытым объектам'!$W:$W,MATCH(B177,'[1]Данные по закрытым объектам'!$H:$H,0))),0,INDEX('[1]Данные по закрытым объектам'!$W:$W,MATCH(B177,'[1]Данные по закрытым объектам'!$H:$H,0))),IF(ISNA(INDEX('[1]Данные по закрытым объектам'!$Y:$Y,MATCH(B177,'[1]Данные по закрытым объектам'!$H:$H,0))),0,INDEX('[1]Данные по закрытым объектам'!$Y:$Y,MATCH(B177,'[1]Данные по закрытым объектам'!$H:$H,0))))</f>
        <v>0</v>
      </c>
    </row>
    <row r="178" spans="1:31" ht="16.5" thickBot="1" x14ac:dyDescent="0.3">
      <c r="A178" s="342" t="s">
        <v>4</v>
      </c>
      <c r="B178" s="6"/>
      <c r="C178" s="365"/>
      <c r="D178" s="365"/>
      <c r="E178" s="366"/>
      <c r="F178" s="366"/>
      <c r="G178" s="366"/>
      <c r="H178" s="299"/>
      <c r="I178" s="299">
        <f t="shared" si="18"/>
        <v>0</v>
      </c>
      <c r="J178" s="299"/>
      <c r="K178" s="366"/>
      <c r="L178" s="299"/>
      <c r="M178" s="366"/>
      <c r="N178" s="366"/>
      <c r="O178" s="366"/>
      <c r="P178" s="366"/>
      <c r="Q178" s="366"/>
      <c r="R178" s="299"/>
      <c r="S178" s="299"/>
      <c r="T178" s="299"/>
      <c r="U178" s="366"/>
      <c r="V178" s="299"/>
      <c r="W178" s="6"/>
      <c r="X178" s="6"/>
      <c r="Y178" s="6"/>
      <c r="Z178" s="190"/>
      <c r="AA178" s="6"/>
      <c r="AB178" s="6"/>
      <c r="AC178" s="6"/>
      <c r="AD178" s="6"/>
      <c r="AE178" s="193"/>
    </row>
    <row r="179" spans="1:31" x14ac:dyDescent="0.25">
      <c r="C179" s="226"/>
      <c r="D179" s="226"/>
      <c r="R179" s="188"/>
      <c r="S179" s="188"/>
      <c r="T179" s="188"/>
    </row>
    <row r="180" spans="1:31" x14ac:dyDescent="0.25">
      <c r="B180" s="455" t="s">
        <v>72</v>
      </c>
      <c r="C180" s="455"/>
      <c r="D180" s="455"/>
      <c r="E180" s="455"/>
      <c r="F180" s="455"/>
      <c r="G180" s="455"/>
      <c r="H180" s="455"/>
      <c r="I180" s="455"/>
      <c r="J180" s="455"/>
      <c r="K180" s="455"/>
      <c r="L180" s="455"/>
      <c r="M180" s="455"/>
      <c r="N180" s="455"/>
      <c r="O180" s="455"/>
      <c r="P180" s="455"/>
      <c r="Q180" s="455"/>
      <c r="R180" s="455"/>
      <c r="S180" s="455"/>
      <c r="T180" s="455"/>
      <c r="U180" s="455"/>
    </row>
    <row r="181" spans="1:31" x14ac:dyDescent="0.25">
      <c r="B181" s="13" t="s">
        <v>73</v>
      </c>
      <c r="R181" s="188"/>
      <c r="S181" s="188"/>
      <c r="T181" s="188"/>
    </row>
    <row r="182" spans="1:31" x14ac:dyDescent="0.25">
      <c r="C182" s="226"/>
      <c r="D182" s="226"/>
      <c r="R182" s="188"/>
      <c r="S182" s="188"/>
      <c r="T182" s="188"/>
      <c r="AC182" s="16"/>
    </row>
    <row r="183" spans="1:31" ht="18.75" x14ac:dyDescent="0.3">
      <c r="C183" s="92"/>
      <c r="D183" s="92"/>
      <c r="E183" s="27"/>
      <c r="S183" s="307"/>
      <c r="T183" s="307"/>
      <c r="U183" s="234"/>
      <c r="AA183" s="16"/>
    </row>
    <row r="184" spans="1:31" ht="23.25" x14ac:dyDescent="0.35">
      <c r="E184" s="27"/>
      <c r="F184" s="34" t="s">
        <v>128</v>
      </c>
      <c r="G184" s="34"/>
      <c r="H184" s="10"/>
      <c r="I184" s="339"/>
      <c r="J184" s="10"/>
      <c r="K184" s="11"/>
      <c r="L184" s="12"/>
      <c r="M184" s="11"/>
      <c r="N184" s="11"/>
      <c r="O184" s="10" t="s">
        <v>129</v>
      </c>
      <c r="P184" s="10"/>
      <c r="Q184" s="10"/>
      <c r="R184" s="340"/>
      <c r="S184" s="308"/>
      <c r="T184" s="308"/>
      <c r="U184" s="309"/>
    </row>
    <row r="185" spans="1:31" ht="23.25" x14ac:dyDescent="0.35">
      <c r="E185" s="27"/>
      <c r="F185" s="34"/>
      <c r="G185" s="8"/>
      <c r="H185" s="319"/>
      <c r="I185" s="339"/>
      <c r="J185" s="10"/>
      <c r="K185" s="11"/>
      <c r="L185" s="12"/>
      <c r="M185" s="11"/>
      <c r="N185" s="11"/>
      <c r="O185" s="410"/>
      <c r="P185" s="410"/>
      <c r="Q185" s="11"/>
      <c r="R185" s="340"/>
      <c r="S185" s="310"/>
      <c r="T185" s="311"/>
      <c r="U185" s="309"/>
    </row>
    <row r="186" spans="1:31" ht="23.25" x14ac:dyDescent="0.35">
      <c r="E186" s="27"/>
      <c r="F186" s="34" t="s">
        <v>24</v>
      </c>
      <c r="G186" s="34"/>
      <c r="H186" s="10"/>
      <c r="I186" s="339"/>
      <c r="J186" s="10"/>
      <c r="K186" s="11"/>
      <c r="L186" s="12"/>
      <c r="M186" s="11"/>
      <c r="N186" s="11"/>
      <c r="O186" s="319" t="s">
        <v>130</v>
      </c>
      <c r="P186" s="319"/>
      <c r="Q186" s="11"/>
      <c r="R186" s="340"/>
      <c r="S186" s="310"/>
      <c r="T186" s="308"/>
      <c r="U186" s="309"/>
    </row>
    <row r="187" spans="1:31" ht="23.25" x14ac:dyDescent="0.35">
      <c r="E187" s="27"/>
      <c r="F187" s="34"/>
      <c r="G187" s="8"/>
      <c r="H187" s="319"/>
      <c r="I187" s="339"/>
      <c r="J187" s="10"/>
      <c r="K187" s="11"/>
      <c r="L187" s="12"/>
      <c r="M187" s="11"/>
      <c r="N187" s="11"/>
      <c r="O187" s="410"/>
      <c r="P187" s="410"/>
      <c r="Q187" s="11"/>
      <c r="R187" s="340"/>
      <c r="S187" s="308"/>
      <c r="T187" s="308"/>
      <c r="U187" s="309"/>
    </row>
    <row r="188" spans="1:31" ht="23.25" x14ac:dyDescent="0.35">
      <c r="E188" s="27"/>
      <c r="F188" s="34" t="s">
        <v>19</v>
      </c>
      <c r="G188" s="34"/>
      <c r="H188" s="34"/>
      <c r="I188" s="34"/>
      <c r="J188" s="10"/>
      <c r="K188" s="11"/>
      <c r="L188" s="12"/>
      <c r="M188" s="11"/>
      <c r="N188" s="11"/>
      <c r="O188" s="10" t="s">
        <v>20</v>
      </c>
      <c r="P188" s="10"/>
      <c r="Q188" s="10"/>
      <c r="R188" s="341"/>
      <c r="S188" s="308"/>
      <c r="T188" s="308"/>
      <c r="U188" s="308"/>
    </row>
    <row r="189" spans="1:31" ht="23.25" x14ac:dyDescent="0.3">
      <c r="E189" s="27"/>
      <c r="F189" s="34"/>
      <c r="G189" s="8"/>
      <c r="H189" s="312"/>
      <c r="I189" s="313"/>
      <c r="J189" s="312"/>
      <c r="K189" s="314"/>
      <c r="L189" s="315"/>
      <c r="M189" s="11"/>
      <c r="N189" s="11"/>
      <c r="O189" s="410"/>
      <c r="P189" s="410"/>
      <c r="Q189" s="11"/>
      <c r="R189" s="316"/>
      <c r="S189" s="307"/>
      <c r="T189" s="307"/>
      <c r="U189" s="234"/>
    </row>
  </sheetData>
  <mergeCells count="18">
    <mergeCell ref="O189:P189"/>
    <mergeCell ref="H16:L17"/>
    <mergeCell ref="W16:AE16"/>
    <mergeCell ref="W17:Z17"/>
    <mergeCell ref="AA17:AE17"/>
    <mergeCell ref="B180:U180"/>
    <mergeCell ref="O185:P185"/>
    <mergeCell ref="O187:P187"/>
    <mergeCell ref="A6:AE6"/>
    <mergeCell ref="U9:AE9"/>
    <mergeCell ref="AB10:AE10"/>
    <mergeCell ref="AD12:AE12"/>
    <mergeCell ref="A16:A18"/>
    <mergeCell ref="B16:B18"/>
    <mergeCell ref="H15:L15"/>
    <mergeCell ref="C16:G17"/>
    <mergeCell ref="M16:Q17"/>
    <mergeCell ref="R16:V17"/>
  </mergeCells>
  <conditionalFormatting sqref="B173:B1048576 B110:B111 B1:B22">
    <cfRule type="duplicateValues" dxfId="5" priority="11"/>
  </conditionalFormatting>
  <pageMargins left="0.31496062992125984" right="0.31496062992125984" top="0.74803149606299213" bottom="0.74803149606299213" header="0.31496062992125984" footer="0.31496062992125984"/>
  <pageSetup paperSize="9" scale="44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89"/>
  <sheetViews>
    <sheetView showZeros="0" zoomScale="70" zoomScaleNormal="70" zoomScalePageLayoutView="40" workbookViewId="0">
      <pane xSplit="32" ySplit="20" topLeftCell="AN174" activePane="bottomRight" state="frozen"/>
      <selection pane="topRight" activeCell="AG1" sqref="AG1"/>
      <selection pane="bottomLeft" activeCell="A21" sqref="A21"/>
      <selection pane="bottomRight" sqref="A1:BT188"/>
    </sheetView>
  </sheetViews>
  <sheetFormatPr defaultRowHeight="15.75" x14ac:dyDescent="0.25"/>
  <cols>
    <col min="1" max="1" width="6.375" style="118" customWidth="1"/>
    <col min="2" max="2" width="35.375" style="118" customWidth="1"/>
    <col min="3" max="3" width="5.375" style="118" customWidth="1"/>
    <col min="4" max="4" width="1.5" style="118" customWidth="1"/>
    <col min="5" max="5" width="4.625" style="118" customWidth="1"/>
    <col min="6" max="6" width="1.375" style="118" customWidth="1"/>
    <col min="7" max="7" width="5.625" style="118" customWidth="1"/>
    <col min="8" max="8" width="5.375" style="118" customWidth="1"/>
    <col min="9" max="9" width="2.375" style="118" customWidth="1"/>
    <col min="10" max="10" width="3.875" style="118" customWidth="1"/>
    <col min="11" max="11" width="2" style="118" customWidth="1"/>
    <col min="12" max="12" width="6" style="118" customWidth="1"/>
    <col min="13" max="13" width="5.5" style="118" customWidth="1"/>
    <col min="14" max="14" width="2" style="118" customWidth="1"/>
    <col min="15" max="15" width="3.375" style="118" customWidth="1"/>
    <col min="16" max="16" width="2.25" style="118" customWidth="1"/>
    <col min="17" max="17" width="5.5" style="118" customWidth="1"/>
    <col min="18" max="18" width="6.125" style="118" customWidth="1"/>
    <col min="19" max="19" width="1.5" style="118" customWidth="1"/>
    <col min="20" max="20" width="7.25" style="118" customWidth="1"/>
    <col min="21" max="21" width="1.375" style="118" customWidth="1"/>
    <col min="22" max="22" width="5.75" style="118" customWidth="1"/>
    <col min="23" max="23" width="5.625" style="118" customWidth="1"/>
    <col min="24" max="24" width="1.375" style="118" customWidth="1"/>
    <col min="25" max="25" width="7" style="118" customWidth="1"/>
    <col min="26" max="26" width="1.75" style="118" customWidth="1"/>
    <col min="27" max="27" width="5.875" style="118" customWidth="1"/>
    <col min="28" max="28" width="6" style="118" customWidth="1"/>
    <col min="29" max="29" width="1.875" style="118" customWidth="1"/>
    <col min="30" max="30" width="4.875" style="238" customWidth="1"/>
    <col min="31" max="31" width="7.875" style="118" customWidth="1"/>
    <col min="32" max="32" width="2.5" style="118" customWidth="1"/>
    <col min="33" max="33" width="5.125" style="118" customWidth="1"/>
    <col min="34" max="34" width="6.375" style="118" customWidth="1"/>
    <col min="35" max="35" width="1.375" style="118" customWidth="1"/>
    <col min="36" max="36" width="5" style="118" customWidth="1"/>
    <col min="37" max="37" width="5.5" style="118" customWidth="1"/>
    <col min="38" max="38" width="2.125" style="118" customWidth="1"/>
    <col min="39" max="39" width="4.75" style="118" customWidth="1"/>
    <col min="40" max="40" width="5.75" style="239" customWidth="1"/>
    <col min="41" max="41" width="1.25" style="118" customWidth="1"/>
    <col min="42" max="42" width="4.875" style="238" customWidth="1"/>
    <col min="43" max="43" width="5.5" style="118" customWidth="1"/>
    <col min="44" max="44" width="2.125" style="118" customWidth="1"/>
    <col min="45" max="45" width="5.375" style="118" customWidth="1"/>
    <col min="46" max="46" width="4.875" style="118" customWidth="1"/>
    <col min="47" max="47" width="2.125" style="118" customWidth="1"/>
    <col min="48" max="48" width="5.625" style="118" customWidth="1"/>
    <col min="49" max="49" width="4.875" style="118" customWidth="1"/>
    <col min="50" max="50" width="1.625" style="118" customWidth="1"/>
    <col min="51" max="51" width="4.875" style="118" customWidth="1"/>
    <col min="52" max="52" width="7.875" style="118" customWidth="1"/>
    <col min="53" max="53" width="1.625" style="120" customWidth="1"/>
    <col min="54" max="54" width="6" style="118" customWidth="1"/>
    <col min="55" max="55" width="7.125" style="118" customWidth="1"/>
    <col min="56" max="56" width="1.625" style="120" customWidth="1"/>
    <col min="57" max="57" width="6.5" style="121" customWidth="1"/>
    <col min="58" max="58" width="5" style="118" customWidth="1"/>
    <col min="59" max="59" width="1.625" style="118" customWidth="1"/>
    <col min="60" max="60" width="4.75" style="118" customWidth="1"/>
    <col min="61" max="61" width="4.875" style="118" customWidth="1"/>
    <col min="62" max="62" width="1.625" style="120" customWidth="1"/>
    <col min="63" max="63" width="4.75" style="118" customWidth="1"/>
    <col min="64" max="64" width="5.875" style="118" customWidth="1"/>
    <col min="65" max="65" width="1.25" style="120" customWidth="1"/>
    <col min="66" max="66" width="5.5" style="118" customWidth="1"/>
    <col min="67" max="67" width="4.75" style="118" customWidth="1"/>
    <col min="68" max="68" width="1.375" style="120" customWidth="1"/>
    <col min="69" max="69" width="6" style="118" customWidth="1"/>
    <col min="70" max="70" width="5.875" style="118" customWidth="1"/>
    <col min="71" max="71" width="2.25" style="120" customWidth="1"/>
    <col min="72" max="72" width="6" style="118" customWidth="1"/>
    <col min="73" max="75" width="9" style="118"/>
    <col min="76" max="76" width="1.75" style="118" customWidth="1"/>
    <col min="77" max="77" width="5" style="118" customWidth="1"/>
    <col min="78" max="255" width="9" style="118"/>
    <col min="256" max="256" width="6.375" style="118" customWidth="1"/>
    <col min="257" max="257" width="31.25" style="118" customWidth="1"/>
    <col min="258" max="258" width="5.375" style="118" customWidth="1"/>
    <col min="259" max="259" width="1.5" style="118" customWidth="1"/>
    <col min="260" max="260" width="4.625" style="118" customWidth="1"/>
    <col min="261" max="261" width="1.375" style="118" customWidth="1"/>
    <col min="262" max="262" width="5.625" style="118" customWidth="1"/>
    <col min="263" max="263" width="5.375" style="118" customWidth="1"/>
    <col min="264" max="264" width="2.375" style="118" customWidth="1"/>
    <col min="265" max="265" width="3.875" style="118" customWidth="1"/>
    <col min="266" max="266" width="2" style="118" customWidth="1"/>
    <col min="267" max="267" width="6" style="118" customWidth="1"/>
    <col min="268" max="268" width="5.5" style="118" customWidth="1"/>
    <col min="269" max="269" width="2" style="118" customWidth="1"/>
    <col min="270" max="270" width="3.375" style="118" customWidth="1"/>
    <col min="271" max="271" width="2.25" style="118" customWidth="1"/>
    <col min="272" max="272" width="5.5" style="118" customWidth="1"/>
    <col min="273" max="273" width="6.125" style="118" customWidth="1"/>
    <col min="274" max="274" width="1.5" style="118" customWidth="1"/>
    <col min="275" max="275" width="7.25" style="118" customWidth="1"/>
    <col min="276" max="276" width="1.375" style="118" customWidth="1"/>
    <col min="277" max="277" width="5.75" style="118" customWidth="1"/>
    <col min="278" max="278" width="5.625" style="118" customWidth="1"/>
    <col min="279" max="279" width="1.375" style="118" customWidth="1"/>
    <col min="280" max="280" width="7" style="118" customWidth="1"/>
    <col min="281" max="281" width="1.75" style="118" customWidth="1"/>
    <col min="282" max="282" width="5.625" style="118" customWidth="1"/>
    <col min="283" max="283" width="5" style="118" customWidth="1"/>
    <col min="284" max="284" width="1.875" style="118" customWidth="1"/>
    <col min="285" max="285" width="4.875" style="118" customWidth="1"/>
    <col min="286" max="286" width="7.875" style="118" customWidth="1"/>
    <col min="287" max="287" width="2.5" style="118" customWidth="1"/>
    <col min="288" max="288" width="5.125" style="118" customWidth="1"/>
    <col min="289" max="289" width="6.375" style="118" customWidth="1"/>
    <col min="290" max="290" width="1.375" style="118" customWidth="1"/>
    <col min="291" max="291" width="5" style="118" customWidth="1"/>
    <col min="292" max="292" width="4.625" style="118" customWidth="1"/>
    <col min="293" max="293" width="2.125" style="118" customWidth="1"/>
    <col min="294" max="294" width="4.75" style="118" customWidth="1"/>
    <col min="295" max="295" width="7" style="118" customWidth="1"/>
    <col min="296" max="296" width="1.25" style="118" customWidth="1"/>
    <col min="297" max="297" width="4.875" style="118" customWidth="1"/>
    <col min="298" max="298" width="3.625" style="118" customWidth="1"/>
    <col min="299" max="299" width="3.25" style="118" customWidth="1"/>
    <col min="300" max="300" width="2.625" style="118" customWidth="1"/>
    <col min="301" max="301" width="2.875" style="118" customWidth="1"/>
    <col min="302" max="302" width="3" style="118" customWidth="1"/>
    <col min="303" max="303" width="2.875" style="118" customWidth="1"/>
    <col min="304" max="304" width="4.25" style="118" customWidth="1"/>
    <col min="305" max="305" width="2.5" style="118" customWidth="1"/>
    <col min="306" max="306" width="2.875" style="118" customWidth="1"/>
    <col min="307" max="307" width="7" style="118" customWidth="1"/>
    <col min="308" max="308" width="1.625" style="118" customWidth="1"/>
    <col min="309" max="309" width="6" style="118" customWidth="1"/>
    <col min="310" max="310" width="7.125" style="118" customWidth="1"/>
    <col min="311" max="311" width="1.625" style="118" customWidth="1"/>
    <col min="312" max="312" width="5.625" style="118" customWidth="1"/>
    <col min="313" max="313" width="3.75" style="118" customWidth="1"/>
    <col min="314" max="314" width="2" style="118" customWidth="1"/>
    <col min="315" max="315" width="3.875" style="118" customWidth="1"/>
    <col min="316" max="316" width="4.875" style="118" customWidth="1"/>
    <col min="317" max="317" width="1.625" style="118" customWidth="1"/>
    <col min="318" max="318" width="4.75" style="118" customWidth="1"/>
    <col min="319" max="319" width="5.875" style="118" customWidth="1"/>
    <col min="320" max="320" width="1.25" style="118" customWidth="1"/>
    <col min="321" max="321" width="4.625" style="118" customWidth="1"/>
    <col min="322" max="322" width="4.75" style="118" customWidth="1"/>
    <col min="323" max="323" width="1.375" style="118" customWidth="1"/>
    <col min="324" max="324" width="4.75" style="118" customWidth="1"/>
    <col min="325" max="325" width="5.875" style="118" customWidth="1"/>
    <col min="326" max="326" width="1.125" style="118" customWidth="1"/>
    <col min="327" max="327" width="4.75" style="118" customWidth="1"/>
    <col min="328" max="328" width="9.625" style="118" customWidth="1"/>
    <col min="329" max="331" width="9" style="118"/>
    <col min="332" max="332" width="1.75" style="118" customWidth="1"/>
    <col min="333" max="333" width="5" style="118" customWidth="1"/>
    <col min="334" max="511" width="9" style="118"/>
    <col min="512" max="512" width="6.375" style="118" customWidth="1"/>
    <col min="513" max="513" width="31.25" style="118" customWidth="1"/>
    <col min="514" max="514" width="5.375" style="118" customWidth="1"/>
    <col min="515" max="515" width="1.5" style="118" customWidth="1"/>
    <col min="516" max="516" width="4.625" style="118" customWidth="1"/>
    <col min="517" max="517" width="1.375" style="118" customWidth="1"/>
    <col min="518" max="518" width="5.625" style="118" customWidth="1"/>
    <col min="519" max="519" width="5.375" style="118" customWidth="1"/>
    <col min="520" max="520" width="2.375" style="118" customWidth="1"/>
    <col min="521" max="521" width="3.875" style="118" customWidth="1"/>
    <col min="522" max="522" width="2" style="118" customWidth="1"/>
    <col min="523" max="523" width="6" style="118" customWidth="1"/>
    <col min="524" max="524" width="5.5" style="118" customWidth="1"/>
    <col min="525" max="525" width="2" style="118" customWidth="1"/>
    <col min="526" max="526" width="3.375" style="118" customWidth="1"/>
    <col min="527" max="527" width="2.25" style="118" customWidth="1"/>
    <col min="528" max="528" width="5.5" style="118" customWidth="1"/>
    <col min="529" max="529" width="6.125" style="118" customWidth="1"/>
    <col min="530" max="530" width="1.5" style="118" customWidth="1"/>
    <col min="531" max="531" width="7.25" style="118" customWidth="1"/>
    <col min="532" max="532" width="1.375" style="118" customWidth="1"/>
    <col min="533" max="533" width="5.75" style="118" customWidth="1"/>
    <col min="534" max="534" width="5.625" style="118" customWidth="1"/>
    <col min="535" max="535" width="1.375" style="118" customWidth="1"/>
    <col min="536" max="536" width="7" style="118" customWidth="1"/>
    <col min="537" max="537" width="1.75" style="118" customWidth="1"/>
    <col min="538" max="538" width="5.625" style="118" customWidth="1"/>
    <col min="539" max="539" width="5" style="118" customWidth="1"/>
    <col min="540" max="540" width="1.875" style="118" customWidth="1"/>
    <col min="541" max="541" width="4.875" style="118" customWidth="1"/>
    <col min="542" max="542" width="7.875" style="118" customWidth="1"/>
    <col min="543" max="543" width="2.5" style="118" customWidth="1"/>
    <col min="544" max="544" width="5.125" style="118" customWidth="1"/>
    <col min="545" max="545" width="6.375" style="118" customWidth="1"/>
    <col min="546" max="546" width="1.375" style="118" customWidth="1"/>
    <col min="547" max="547" width="5" style="118" customWidth="1"/>
    <col min="548" max="548" width="4.625" style="118" customWidth="1"/>
    <col min="549" max="549" width="2.125" style="118" customWidth="1"/>
    <col min="550" max="550" width="4.75" style="118" customWidth="1"/>
    <col min="551" max="551" width="7" style="118" customWidth="1"/>
    <col min="552" max="552" width="1.25" style="118" customWidth="1"/>
    <col min="553" max="553" width="4.875" style="118" customWidth="1"/>
    <col min="554" max="554" width="3.625" style="118" customWidth="1"/>
    <col min="555" max="555" width="3.25" style="118" customWidth="1"/>
    <col min="556" max="556" width="2.625" style="118" customWidth="1"/>
    <col min="557" max="557" width="2.875" style="118" customWidth="1"/>
    <col min="558" max="558" width="3" style="118" customWidth="1"/>
    <col min="559" max="559" width="2.875" style="118" customWidth="1"/>
    <col min="560" max="560" width="4.25" style="118" customWidth="1"/>
    <col min="561" max="561" width="2.5" style="118" customWidth="1"/>
    <col min="562" max="562" width="2.875" style="118" customWidth="1"/>
    <col min="563" max="563" width="7" style="118" customWidth="1"/>
    <col min="564" max="564" width="1.625" style="118" customWidth="1"/>
    <col min="565" max="565" width="6" style="118" customWidth="1"/>
    <col min="566" max="566" width="7.125" style="118" customWidth="1"/>
    <col min="567" max="567" width="1.625" style="118" customWidth="1"/>
    <col min="568" max="568" width="5.625" style="118" customWidth="1"/>
    <col min="569" max="569" width="3.75" style="118" customWidth="1"/>
    <col min="570" max="570" width="2" style="118" customWidth="1"/>
    <col min="571" max="571" width="3.875" style="118" customWidth="1"/>
    <col min="572" max="572" width="4.875" style="118" customWidth="1"/>
    <col min="573" max="573" width="1.625" style="118" customWidth="1"/>
    <col min="574" max="574" width="4.75" style="118" customWidth="1"/>
    <col min="575" max="575" width="5.875" style="118" customWidth="1"/>
    <col min="576" max="576" width="1.25" style="118" customWidth="1"/>
    <col min="577" max="577" width="4.625" style="118" customWidth="1"/>
    <col min="578" max="578" width="4.75" style="118" customWidth="1"/>
    <col min="579" max="579" width="1.375" style="118" customWidth="1"/>
    <col min="580" max="580" width="4.75" style="118" customWidth="1"/>
    <col min="581" max="581" width="5.875" style="118" customWidth="1"/>
    <col min="582" max="582" width="1.125" style="118" customWidth="1"/>
    <col min="583" max="583" width="4.75" style="118" customWidth="1"/>
    <col min="584" max="584" width="9.625" style="118" customWidth="1"/>
    <col min="585" max="587" width="9" style="118"/>
    <col min="588" max="588" width="1.75" style="118" customWidth="1"/>
    <col min="589" max="589" width="5" style="118" customWidth="1"/>
    <col min="590" max="767" width="9" style="118"/>
    <col min="768" max="768" width="6.375" style="118" customWidth="1"/>
    <col min="769" max="769" width="31.25" style="118" customWidth="1"/>
    <col min="770" max="770" width="5.375" style="118" customWidth="1"/>
    <col min="771" max="771" width="1.5" style="118" customWidth="1"/>
    <col min="772" max="772" width="4.625" style="118" customWidth="1"/>
    <col min="773" max="773" width="1.375" style="118" customWidth="1"/>
    <col min="774" max="774" width="5.625" style="118" customWidth="1"/>
    <col min="775" max="775" width="5.375" style="118" customWidth="1"/>
    <col min="776" max="776" width="2.375" style="118" customWidth="1"/>
    <col min="777" max="777" width="3.875" style="118" customWidth="1"/>
    <col min="778" max="778" width="2" style="118" customWidth="1"/>
    <col min="779" max="779" width="6" style="118" customWidth="1"/>
    <col min="780" max="780" width="5.5" style="118" customWidth="1"/>
    <col min="781" max="781" width="2" style="118" customWidth="1"/>
    <col min="782" max="782" width="3.375" style="118" customWidth="1"/>
    <col min="783" max="783" width="2.25" style="118" customWidth="1"/>
    <col min="784" max="784" width="5.5" style="118" customWidth="1"/>
    <col min="785" max="785" width="6.125" style="118" customWidth="1"/>
    <col min="786" max="786" width="1.5" style="118" customWidth="1"/>
    <col min="787" max="787" width="7.25" style="118" customWidth="1"/>
    <col min="788" max="788" width="1.375" style="118" customWidth="1"/>
    <col min="789" max="789" width="5.75" style="118" customWidth="1"/>
    <col min="790" max="790" width="5.625" style="118" customWidth="1"/>
    <col min="791" max="791" width="1.375" style="118" customWidth="1"/>
    <col min="792" max="792" width="7" style="118" customWidth="1"/>
    <col min="793" max="793" width="1.75" style="118" customWidth="1"/>
    <col min="794" max="794" width="5.625" style="118" customWidth="1"/>
    <col min="795" max="795" width="5" style="118" customWidth="1"/>
    <col min="796" max="796" width="1.875" style="118" customWidth="1"/>
    <col min="797" max="797" width="4.875" style="118" customWidth="1"/>
    <col min="798" max="798" width="7.875" style="118" customWidth="1"/>
    <col min="799" max="799" width="2.5" style="118" customWidth="1"/>
    <col min="800" max="800" width="5.125" style="118" customWidth="1"/>
    <col min="801" max="801" width="6.375" style="118" customWidth="1"/>
    <col min="802" max="802" width="1.375" style="118" customWidth="1"/>
    <col min="803" max="803" width="5" style="118" customWidth="1"/>
    <col min="804" max="804" width="4.625" style="118" customWidth="1"/>
    <col min="805" max="805" width="2.125" style="118" customWidth="1"/>
    <col min="806" max="806" width="4.75" style="118" customWidth="1"/>
    <col min="807" max="807" width="7" style="118" customWidth="1"/>
    <col min="808" max="808" width="1.25" style="118" customWidth="1"/>
    <col min="809" max="809" width="4.875" style="118" customWidth="1"/>
    <col min="810" max="810" width="3.625" style="118" customWidth="1"/>
    <col min="811" max="811" width="3.25" style="118" customWidth="1"/>
    <col min="812" max="812" width="2.625" style="118" customWidth="1"/>
    <col min="813" max="813" width="2.875" style="118" customWidth="1"/>
    <col min="814" max="814" width="3" style="118" customWidth="1"/>
    <col min="815" max="815" width="2.875" style="118" customWidth="1"/>
    <col min="816" max="816" width="4.25" style="118" customWidth="1"/>
    <col min="817" max="817" width="2.5" style="118" customWidth="1"/>
    <col min="818" max="818" width="2.875" style="118" customWidth="1"/>
    <col min="819" max="819" width="7" style="118" customWidth="1"/>
    <col min="820" max="820" width="1.625" style="118" customWidth="1"/>
    <col min="821" max="821" width="6" style="118" customWidth="1"/>
    <col min="822" max="822" width="7.125" style="118" customWidth="1"/>
    <col min="823" max="823" width="1.625" style="118" customWidth="1"/>
    <col min="824" max="824" width="5.625" style="118" customWidth="1"/>
    <col min="825" max="825" width="3.75" style="118" customWidth="1"/>
    <col min="826" max="826" width="2" style="118" customWidth="1"/>
    <col min="827" max="827" width="3.875" style="118" customWidth="1"/>
    <col min="828" max="828" width="4.875" style="118" customWidth="1"/>
    <col min="829" max="829" width="1.625" style="118" customWidth="1"/>
    <col min="830" max="830" width="4.75" style="118" customWidth="1"/>
    <col min="831" max="831" width="5.875" style="118" customWidth="1"/>
    <col min="832" max="832" width="1.25" style="118" customWidth="1"/>
    <col min="833" max="833" width="4.625" style="118" customWidth="1"/>
    <col min="834" max="834" width="4.75" style="118" customWidth="1"/>
    <col min="835" max="835" width="1.375" style="118" customWidth="1"/>
    <col min="836" max="836" width="4.75" style="118" customWidth="1"/>
    <col min="837" max="837" width="5.875" style="118" customWidth="1"/>
    <col min="838" max="838" width="1.125" style="118" customWidth="1"/>
    <col min="839" max="839" width="4.75" style="118" customWidth="1"/>
    <col min="840" max="840" width="9.625" style="118" customWidth="1"/>
    <col min="841" max="843" width="9" style="118"/>
    <col min="844" max="844" width="1.75" style="118" customWidth="1"/>
    <col min="845" max="845" width="5" style="118" customWidth="1"/>
    <col min="846" max="1023" width="9" style="118"/>
    <col min="1024" max="1024" width="6.375" style="118" customWidth="1"/>
    <col min="1025" max="1025" width="31.25" style="118" customWidth="1"/>
    <col min="1026" max="1026" width="5.375" style="118" customWidth="1"/>
    <col min="1027" max="1027" width="1.5" style="118" customWidth="1"/>
    <col min="1028" max="1028" width="4.625" style="118" customWidth="1"/>
    <col min="1029" max="1029" width="1.375" style="118" customWidth="1"/>
    <col min="1030" max="1030" width="5.625" style="118" customWidth="1"/>
    <col min="1031" max="1031" width="5.375" style="118" customWidth="1"/>
    <col min="1032" max="1032" width="2.375" style="118" customWidth="1"/>
    <col min="1033" max="1033" width="3.875" style="118" customWidth="1"/>
    <col min="1034" max="1034" width="2" style="118" customWidth="1"/>
    <col min="1035" max="1035" width="6" style="118" customWidth="1"/>
    <col min="1036" max="1036" width="5.5" style="118" customWidth="1"/>
    <col min="1037" max="1037" width="2" style="118" customWidth="1"/>
    <col min="1038" max="1038" width="3.375" style="118" customWidth="1"/>
    <col min="1039" max="1039" width="2.25" style="118" customWidth="1"/>
    <col min="1040" max="1040" width="5.5" style="118" customWidth="1"/>
    <col min="1041" max="1041" width="6.125" style="118" customWidth="1"/>
    <col min="1042" max="1042" width="1.5" style="118" customWidth="1"/>
    <col min="1043" max="1043" width="7.25" style="118" customWidth="1"/>
    <col min="1044" max="1044" width="1.375" style="118" customWidth="1"/>
    <col min="1045" max="1045" width="5.75" style="118" customWidth="1"/>
    <col min="1046" max="1046" width="5.625" style="118" customWidth="1"/>
    <col min="1047" max="1047" width="1.375" style="118" customWidth="1"/>
    <col min="1048" max="1048" width="7" style="118" customWidth="1"/>
    <col min="1049" max="1049" width="1.75" style="118" customWidth="1"/>
    <col min="1050" max="1050" width="5.625" style="118" customWidth="1"/>
    <col min="1051" max="1051" width="5" style="118" customWidth="1"/>
    <col min="1052" max="1052" width="1.875" style="118" customWidth="1"/>
    <col min="1053" max="1053" width="4.875" style="118" customWidth="1"/>
    <col min="1054" max="1054" width="7.875" style="118" customWidth="1"/>
    <col min="1055" max="1055" width="2.5" style="118" customWidth="1"/>
    <col min="1056" max="1056" width="5.125" style="118" customWidth="1"/>
    <col min="1057" max="1057" width="6.375" style="118" customWidth="1"/>
    <col min="1058" max="1058" width="1.375" style="118" customWidth="1"/>
    <col min="1059" max="1059" width="5" style="118" customWidth="1"/>
    <col min="1060" max="1060" width="4.625" style="118" customWidth="1"/>
    <col min="1061" max="1061" width="2.125" style="118" customWidth="1"/>
    <col min="1062" max="1062" width="4.75" style="118" customWidth="1"/>
    <col min="1063" max="1063" width="7" style="118" customWidth="1"/>
    <col min="1064" max="1064" width="1.25" style="118" customWidth="1"/>
    <col min="1065" max="1065" width="4.875" style="118" customWidth="1"/>
    <col min="1066" max="1066" width="3.625" style="118" customWidth="1"/>
    <col min="1067" max="1067" width="3.25" style="118" customWidth="1"/>
    <col min="1068" max="1068" width="2.625" style="118" customWidth="1"/>
    <col min="1069" max="1069" width="2.875" style="118" customWidth="1"/>
    <col min="1070" max="1070" width="3" style="118" customWidth="1"/>
    <col min="1071" max="1071" width="2.875" style="118" customWidth="1"/>
    <col min="1072" max="1072" width="4.25" style="118" customWidth="1"/>
    <col min="1073" max="1073" width="2.5" style="118" customWidth="1"/>
    <col min="1074" max="1074" width="2.875" style="118" customWidth="1"/>
    <col min="1075" max="1075" width="7" style="118" customWidth="1"/>
    <col min="1076" max="1076" width="1.625" style="118" customWidth="1"/>
    <col min="1077" max="1077" width="6" style="118" customWidth="1"/>
    <col min="1078" max="1078" width="7.125" style="118" customWidth="1"/>
    <col min="1079" max="1079" width="1.625" style="118" customWidth="1"/>
    <col min="1080" max="1080" width="5.625" style="118" customWidth="1"/>
    <col min="1081" max="1081" width="3.75" style="118" customWidth="1"/>
    <col min="1082" max="1082" width="2" style="118" customWidth="1"/>
    <col min="1083" max="1083" width="3.875" style="118" customWidth="1"/>
    <col min="1084" max="1084" width="4.875" style="118" customWidth="1"/>
    <col min="1085" max="1085" width="1.625" style="118" customWidth="1"/>
    <col min="1086" max="1086" width="4.75" style="118" customWidth="1"/>
    <col min="1087" max="1087" width="5.875" style="118" customWidth="1"/>
    <col min="1088" max="1088" width="1.25" style="118" customWidth="1"/>
    <col min="1089" max="1089" width="4.625" style="118" customWidth="1"/>
    <col min="1090" max="1090" width="4.75" style="118" customWidth="1"/>
    <col min="1091" max="1091" width="1.375" style="118" customWidth="1"/>
    <col min="1092" max="1092" width="4.75" style="118" customWidth="1"/>
    <col min="1093" max="1093" width="5.875" style="118" customWidth="1"/>
    <col min="1094" max="1094" width="1.125" style="118" customWidth="1"/>
    <col min="1095" max="1095" width="4.75" style="118" customWidth="1"/>
    <col min="1096" max="1096" width="9.625" style="118" customWidth="1"/>
    <col min="1097" max="1099" width="9" style="118"/>
    <col min="1100" max="1100" width="1.75" style="118" customWidth="1"/>
    <col min="1101" max="1101" width="5" style="118" customWidth="1"/>
    <col min="1102" max="1279" width="9" style="118"/>
    <col min="1280" max="1280" width="6.375" style="118" customWidth="1"/>
    <col min="1281" max="1281" width="31.25" style="118" customWidth="1"/>
    <col min="1282" max="1282" width="5.375" style="118" customWidth="1"/>
    <col min="1283" max="1283" width="1.5" style="118" customWidth="1"/>
    <col min="1284" max="1284" width="4.625" style="118" customWidth="1"/>
    <col min="1285" max="1285" width="1.375" style="118" customWidth="1"/>
    <col min="1286" max="1286" width="5.625" style="118" customWidth="1"/>
    <col min="1287" max="1287" width="5.375" style="118" customWidth="1"/>
    <col min="1288" max="1288" width="2.375" style="118" customWidth="1"/>
    <col min="1289" max="1289" width="3.875" style="118" customWidth="1"/>
    <col min="1290" max="1290" width="2" style="118" customWidth="1"/>
    <col min="1291" max="1291" width="6" style="118" customWidth="1"/>
    <col min="1292" max="1292" width="5.5" style="118" customWidth="1"/>
    <col min="1293" max="1293" width="2" style="118" customWidth="1"/>
    <col min="1294" max="1294" width="3.375" style="118" customWidth="1"/>
    <col min="1295" max="1295" width="2.25" style="118" customWidth="1"/>
    <col min="1296" max="1296" width="5.5" style="118" customWidth="1"/>
    <col min="1297" max="1297" width="6.125" style="118" customWidth="1"/>
    <col min="1298" max="1298" width="1.5" style="118" customWidth="1"/>
    <col min="1299" max="1299" width="7.25" style="118" customWidth="1"/>
    <col min="1300" max="1300" width="1.375" style="118" customWidth="1"/>
    <col min="1301" max="1301" width="5.75" style="118" customWidth="1"/>
    <col min="1302" max="1302" width="5.625" style="118" customWidth="1"/>
    <col min="1303" max="1303" width="1.375" style="118" customWidth="1"/>
    <col min="1304" max="1304" width="7" style="118" customWidth="1"/>
    <col min="1305" max="1305" width="1.75" style="118" customWidth="1"/>
    <col min="1306" max="1306" width="5.625" style="118" customWidth="1"/>
    <col min="1307" max="1307" width="5" style="118" customWidth="1"/>
    <col min="1308" max="1308" width="1.875" style="118" customWidth="1"/>
    <col min="1309" max="1309" width="4.875" style="118" customWidth="1"/>
    <col min="1310" max="1310" width="7.875" style="118" customWidth="1"/>
    <col min="1311" max="1311" width="2.5" style="118" customWidth="1"/>
    <col min="1312" max="1312" width="5.125" style="118" customWidth="1"/>
    <col min="1313" max="1313" width="6.375" style="118" customWidth="1"/>
    <col min="1314" max="1314" width="1.375" style="118" customWidth="1"/>
    <col min="1315" max="1315" width="5" style="118" customWidth="1"/>
    <col min="1316" max="1316" width="4.625" style="118" customWidth="1"/>
    <col min="1317" max="1317" width="2.125" style="118" customWidth="1"/>
    <col min="1318" max="1318" width="4.75" style="118" customWidth="1"/>
    <col min="1319" max="1319" width="7" style="118" customWidth="1"/>
    <col min="1320" max="1320" width="1.25" style="118" customWidth="1"/>
    <col min="1321" max="1321" width="4.875" style="118" customWidth="1"/>
    <col min="1322" max="1322" width="3.625" style="118" customWidth="1"/>
    <col min="1323" max="1323" width="3.25" style="118" customWidth="1"/>
    <col min="1324" max="1324" width="2.625" style="118" customWidth="1"/>
    <col min="1325" max="1325" width="2.875" style="118" customWidth="1"/>
    <col min="1326" max="1326" width="3" style="118" customWidth="1"/>
    <col min="1327" max="1327" width="2.875" style="118" customWidth="1"/>
    <col min="1328" max="1328" width="4.25" style="118" customWidth="1"/>
    <col min="1329" max="1329" width="2.5" style="118" customWidth="1"/>
    <col min="1330" max="1330" width="2.875" style="118" customWidth="1"/>
    <col min="1331" max="1331" width="7" style="118" customWidth="1"/>
    <col min="1332" max="1332" width="1.625" style="118" customWidth="1"/>
    <col min="1333" max="1333" width="6" style="118" customWidth="1"/>
    <col min="1334" max="1334" width="7.125" style="118" customWidth="1"/>
    <col min="1335" max="1335" width="1.625" style="118" customWidth="1"/>
    <col min="1336" max="1336" width="5.625" style="118" customWidth="1"/>
    <col min="1337" max="1337" width="3.75" style="118" customWidth="1"/>
    <col min="1338" max="1338" width="2" style="118" customWidth="1"/>
    <col min="1339" max="1339" width="3.875" style="118" customWidth="1"/>
    <col min="1340" max="1340" width="4.875" style="118" customWidth="1"/>
    <col min="1341" max="1341" width="1.625" style="118" customWidth="1"/>
    <col min="1342" max="1342" width="4.75" style="118" customWidth="1"/>
    <col min="1343" max="1343" width="5.875" style="118" customWidth="1"/>
    <col min="1344" max="1344" width="1.25" style="118" customWidth="1"/>
    <col min="1345" max="1345" width="4.625" style="118" customWidth="1"/>
    <col min="1346" max="1346" width="4.75" style="118" customWidth="1"/>
    <col min="1347" max="1347" width="1.375" style="118" customWidth="1"/>
    <col min="1348" max="1348" width="4.75" style="118" customWidth="1"/>
    <col min="1349" max="1349" width="5.875" style="118" customWidth="1"/>
    <col min="1350" max="1350" width="1.125" style="118" customWidth="1"/>
    <col min="1351" max="1351" width="4.75" style="118" customWidth="1"/>
    <col min="1352" max="1352" width="9.625" style="118" customWidth="1"/>
    <col min="1353" max="1355" width="9" style="118"/>
    <col min="1356" max="1356" width="1.75" style="118" customWidth="1"/>
    <col min="1357" max="1357" width="5" style="118" customWidth="1"/>
    <col min="1358" max="1535" width="9" style="118"/>
    <col min="1536" max="1536" width="6.375" style="118" customWidth="1"/>
    <col min="1537" max="1537" width="31.25" style="118" customWidth="1"/>
    <col min="1538" max="1538" width="5.375" style="118" customWidth="1"/>
    <col min="1539" max="1539" width="1.5" style="118" customWidth="1"/>
    <col min="1540" max="1540" width="4.625" style="118" customWidth="1"/>
    <col min="1541" max="1541" width="1.375" style="118" customWidth="1"/>
    <col min="1542" max="1542" width="5.625" style="118" customWidth="1"/>
    <col min="1543" max="1543" width="5.375" style="118" customWidth="1"/>
    <col min="1544" max="1544" width="2.375" style="118" customWidth="1"/>
    <col min="1545" max="1545" width="3.875" style="118" customWidth="1"/>
    <col min="1546" max="1546" width="2" style="118" customWidth="1"/>
    <col min="1547" max="1547" width="6" style="118" customWidth="1"/>
    <col min="1548" max="1548" width="5.5" style="118" customWidth="1"/>
    <col min="1549" max="1549" width="2" style="118" customWidth="1"/>
    <col min="1550" max="1550" width="3.375" style="118" customWidth="1"/>
    <col min="1551" max="1551" width="2.25" style="118" customWidth="1"/>
    <col min="1552" max="1552" width="5.5" style="118" customWidth="1"/>
    <col min="1553" max="1553" width="6.125" style="118" customWidth="1"/>
    <col min="1554" max="1554" width="1.5" style="118" customWidth="1"/>
    <col min="1555" max="1555" width="7.25" style="118" customWidth="1"/>
    <col min="1556" max="1556" width="1.375" style="118" customWidth="1"/>
    <col min="1557" max="1557" width="5.75" style="118" customWidth="1"/>
    <col min="1558" max="1558" width="5.625" style="118" customWidth="1"/>
    <col min="1559" max="1559" width="1.375" style="118" customWidth="1"/>
    <col min="1560" max="1560" width="7" style="118" customWidth="1"/>
    <col min="1561" max="1561" width="1.75" style="118" customWidth="1"/>
    <col min="1562" max="1562" width="5.625" style="118" customWidth="1"/>
    <col min="1563" max="1563" width="5" style="118" customWidth="1"/>
    <col min="1564" max="1564" width="1.875" style="118" customWidth="1"/>
    <col min="1565" max="1565" width="4.875" style="118" customWidth="1"/>
    <col min="1566" max="1566" width="7.875" style="118" customWidth="1"/>
    <col min="1567" max="1567" width="2.5" style="118" customWidth="1"/>
    <col min="1568" max="1568" width="5.125" style="118" customWidth="1"/>
    <col min="1569" max="1569" width="6.375" style="118" customWidth="1"/>
    <col min="1570" max="1570" width="1.375" style="118" customWidth="1"/>
    <col min="1571" max="1571" width="5" style="118" customWidth="1"/>
    <col min="1572" max="1572" width="4.625" style="118" customWidth="1"/>
    <col min="1573" max="1573" width="2.125" style="118" customWidth="1"/>
    <col min="1574" max="1574" width="4.75" style="118" customWidth="1"/>
    <col min="1575" max="1575" width="7" style="118" customWidth="1"/>
    <col min="1576" max="1576" width="1.25" style="118" customWidth="1"/>
    <col min="1577" max="1577" width="4.875" style="118" customWidth="1"/>
    <col min="1578" max="1578" width="3.625" style="118" customWidth="1"/>
    <col min="1579" max="1579" width="3.25" style="118" customWidth="1"/>
    <col min="1580" max="1580" width="2.625" style="118" customWidth="1"/>
    <col min="1581" max="1581" width="2.875" style="118" customWidth="1"/>
    <col min="1582" max="1582" width="3" style="118" customWidth="1"/>
    <col min="1583" max="1583" width="2.875" style="118" customWidth="1"/>
    <col min="1584" max="1584" width="4.25" style="118" customWidth="1"/>
    <col min="1585" max="1585" width="2.5" style="118" customWidth="1"/>
    <col min="1586" max="1586" width="2.875" style="118" customWidth="1"/>
    <col min="1587" max="1587" width="7" style="118" customWidth="1"/>
    <col min="1588" max="1588" width="1.625" style="118" customWidth="1"/>
    <col min="1589" max="1589" width="6" style="118" customWidth="1"/>
    <col min="1590" max="1590" width="7.125" style="118" customWidth="1"/>
    <col min="1591" max="1591" width="1.625" style="118" customWidth="1"/>
    <col min="1592" max="1592" width="5.625" style="118" customWidth="1"/>
    <col min="1593" max="1593" width="3.75" style="118" customWidth="1"/>
    <col min="1594" max="1594" width="2" style="118" customWidth="1"/>
    <col min="1595" max="1595" width="3.875" style="118" customWidth="1"/>
    <col min="1596" max="1596" width="4.875" style="118" customWidth="1"/>
    <col min="1597" max="1597" width="1.625" style="118" customWidth="1"/>
    <col min="1598" max="1598" width="4.75" style="118" customWidth="1"/>
    <col min="1599" max="1599" width="5.875" style="118" customWidth="1"/>
    <col min="1600" max="1600" width="1.25" style="118" customWidth="1"/>
    <col min="1601" max="1601" width="4.625" style="118" customWidth="1"/>
    <col min="1602" max="1602" width="4.75" style="118" customWidth="1"/>
    <col min="1603" max="1603" width="1.375" style="118" customWidth="1"/>
    <col min="1604" max="1604" width="4.75" style="118" customWidth="1"/>
    <col min="1605" max="1605" width="5.875" style="118" customWidth="1"/>
    <col min="1606" max="1606" width="1.125" style="118" customWidth="1"/>
    <col min="1607" max="1607" width="4.75" style="118" customWidth="1"/>
    <col min="1608" max="1608" width="9.625" style="118" customWidth="1"/>
    <col min="1609" max="1611" width="9" style="118"/>
    <col min="1612" max="1612" width="1.75" style="118" customWidth="1"/>
    <col min="1613" max="1613" width="5" style="118" customWidth="1"/>
    <col min="1614" max="1791" width="9" style="118"/>
    <col min="1792" max="1792" width="6.375" style="118" customWidth="1"/>
    <col min="1793" max="1793" width="31.25" style="118" customWidth="1"/>
    <col min="1794" max="1794" width="5.375" style="118" customWidth="1"/>
    <col min="1795" max="1795" width="1.5" style="118" customWidth="1"/>
    <col min="1796" max="1796" width="4.625" style="118" customWidth="1"/>
    <col min="1797" max="1797" width="1.375" style="118" customWidth="1"/>
    <col min="1798" max="1798" width="5.625" style="118" customWidth="1"/>
    <col min="1799" max="1799" width="5.375" style="118" customWidth="1"/>
    <col min="1800" max="1800" width="2.375" style="118" customWidth="1"/>
    <col min="1801" max="1801" width="3.875" style="118" customWidth="1"/>
    <col min="1802" max="1802" width="2" style="118" customWidth="1"/>
    <col min="1803" max="1803" width="6" style="118" customWidth="1"/>
    <col min="1804" max="1804" width="5.5" style="118" customWidth="1"/>
    <col min="1805" max="1805" width="2" style="118" customWidth="1"/>
    <col min="1806" max="1806" width="3.375" style="118" customWidth="1"/>
    <col min="1807" max="1807" width="2.25" style="118" customWidth="1"/>
    <col min="1808" max="1808" width="5.5" style="118" customWidth="1"/>
    <col min="1809" max="1809" width="6.125" style="118" customWidth="1"/>
    <col min="1810" max="1810" width="1.5" style="118" customWidth="1"/>
    <col min="1811" max="1811" width="7.25" style="118" customWidth="1"/>
    <col min="1812" max="1812" width="1.375" style="118" customWidth="1"/>
    <col min="1813" max="1813" width="5.75" style="118" customWidth="1"/>
    <col min="1814" max="1814" width="5.625" style="118" customWidth="1"/>
    <col min="1815" max="1815" width="1.375" style="118" customWidth="1"/>
    <col min="1816" max="1816" width="7" style="118" customWidth="1"/>
    <col min="1817" max="1817" width="1.75" style="118" customWidth="1"/>
    <col min="1818" max="1818" width="5.625" style="118" customWidth="1"/>
    <col min="1819" max="1819" width="5" style="118" customWidth="1"/>
    <col min="1820" max="1820" width="1.875" style="118" customWidth="1"/>
    <col min="1821" max="1821" width="4.875" style="118" customWidth="1"/>
    <col min="1822" max="1822" width="7.875" style="118" customWidth="1"/>
    <col min="1823" max="1823" width="2.5" style="118" customWidth="1"/>
    <col min="1824" max="1824" width="5.125" style="118" customWidth="1"/>
    <col min="1825" max="1825" width="6.375" style="118" customWidth="1"/>
    <col min="1826" max="1826" width="1.375" style="118" customWidth="1"/>
    <col min="1827" max="1827" width="5" style="118" customWidth="1"/>
    <col min="1828" max="1828" width="4.625" style="118" customWidth="1"/>
    <col min="1829" max="1829" width="2.125" style="118" customWidth="1"/>
    <col min="1830" max="1830" width="4.75" style="118" customWidth="1"/>
    <col min="1831" max="1831" width="7" style="118" customWidth="1"/>
    <col min="1832" max="1832" width="1.25" style="118" customWidth="1"/>
    <col min="1833" max="1833" width="4.875" style="118" customWidth="1"/>
    <col min="1834" max="1834" width="3.625" style="118" customWidth="1"/>
    <col min="1835" max="1835" width="3.25" style="118" customWidth="1"/>
    <col min="1836" max="1836" width="2.625" style="118" customWidth="1"/>
    <col min="1837" max="1837" width="2.875" style="118" customWidth="1"/>
    <col min="1838" max="1838" width="3" style="118" customWidth="1"/>
    <col min="1839" max="1839" width="2.875" style="118" customWidth="1"/>
    <col min="1840" max="1840" width="4.25" style="118" customWidth="1"/>
    <col min="1841" max="1841" width="2.5" style="118" customWidth="1"/>
    <col min="1842" max="1842" width="2.875" style="118" customWidth="1"/>
    <col min="1843" max="1843" width="7" style="118" customWidth="1"/>
    <col min="1844" max="1844" width="1.625" style="118" customWidth="1"/>
    <col min="1845" max="1845" width="6" style="118" customWidth="1"/>
    <col min="1846" max="1846" width="7.125" style="118" customWidth="1"/>
    <col min="1847" max="1847" width="1.625" style="118" customWidth="1"/>
    <col min="1848" max="1848" width="5.625" style="118" customWidth="1"/>
    <col min="1849" max="1849" width="3.75" style="118" customWidth="1"/>
    <col min="1850" max="1850" width="2" style="118" customWidth="1"/>
    <col min="1851" max="1851" width="3.875" style="118" customWidth="1"/>
    <col min="1852" max="1852" width="4.875" style="118" customWidth="1"/>
    <col min="1853" max="1853" width="1.625" style="118" customWidth="1"/>
    <col min="1854" max="1854" width="4.75" style="118" customWidth="1"/>
    <col min="1855" max="1855" width="5.875" style="118" customWidth="1"/>
    <col min="1856" max="1856" width="1.25" style="118" customWidth="1"/>
    <col min="1857" max="1857" width="4.625" style="118" customWidth="1"/>
    <col min="1858" max="1858" width="4.75" style="118" customWidth="1"/>
    <col min="1859" max="1859" width="1.375" style="118" customWidth="1"/>
    <col min="1860" max="1860" width="4.75" style="118" customWidth="1"/>
    <col min="1861" max="1861" width="5.875" style="118" customWidth="1"/>
    <col min="1862" max="1862" width="1.125" style="118" customWidth="1"/>
    <col min="1863" max="1863" width="4.75" style="118" customWidth="1"/>
    <col min="1864" max="1864" width="9.625" style="118" customWidth="1"/>
    <col min="1865" max="1867" width="9" style="118"/>
    <col min="1868" max="1868" width="1.75" style="118" customWidth="1"/>
    <col min="1869" max="1869" width="5" style="118" customWidth="1"/>
    <col min="1870" max="2047" width="9" style="118"/>
    <col min="2048" max="2048" width="6.375" style="118" customWidth="1"/>
    <col min="2049" max="2049" width="31.25" style="118" customWidth="1"/>
    <col min="2050" max="2050" width="5.375" style="118" customWidth="1"/>
    <col min="2051" max="2051" width="1.5" style="118" customWidth="1"/>
    <col min="2052" max="2052" width="4.625" style="118" customWidth="1"/>
    <col min="2053" max="2053" width="1.375" style="118" customWidth="1"/>
    <col min="2054" max="2054" width="5.625" style="118" customWidth="1"/>
    <col min="2055" max="2055" width="5.375" style="118" customWidth="1"/>
    <col min="2056" max="2056" width="2.375" style="118" customWidth="1"/>
    <col min="2057" max="2057" width="3.875" style="118" customWidth="1"/>
    <col min="2058" max="2058" width="2" style="118" customWidth="1"/>
    <col min="2059" max="2059" width="6" style="118" customWidth="1"/>
    <col min="2060" max="2060" width="5.5" style="118" customWidth="1"/>
    <col min="2061" max="2061" width="2" style="118" customWidth="1"/>
    <col min="2062" max="2062" width="3.375" style="118" customWidth="1"/>
    <col min="2063" max="2063" width="2.25" style="118" customWidth="1"/>
    <col min="2064" max="2064" width="5.5" style="118" customWidth="1"/>
    <col min="2065" max="2065" width="6.125" style="118" customWidth="1"/>
    <col min="2066" max="2066" width="1.5" style="118" customWidth="1"/>
    <col min="2067" max="2067" width="7.25" style="118" customWidth="1"/>
    <col min="2068" max="2068" width="1.375" style="118" customWidth="1"/>
    <col min="2069" max="2069" width="5.75" style="118" customWidth="1"/>
    <col min="2070" max="2070" width="5.625" style="118" customWidth="1"/>
    <col min="2071" max="2071" width="1.375" style="118" customWidth="1"/>
    <col min="2072" max="2072" width="7" style="118" customWidth="1"/>
    <col min="2073" max="2073" width="1.75" style="118" customWidth="1"/>
    <col min="2074" max="2074" width="5.625" style="118" customWidth="1"/>
    <col min="2075" max="2075" width="5" style="118" customWidth="1"/>
    <col min="2076" max="2076" width="1.875" style="118" customWidth="1"/>
    <col min="2077" max="2077" width="4.875" style="118" customWidth="1"/>
    <col min="2078" max="2078" width="7.875" style="118" customWidth="1"/>
    <col min="2079" max="2079" width="2.5" style="118" customWidth="1"/>
    <col min="2080" max="2080" width="5.125" style="118" customWidth="1"/>
    <col min="2081" max="2081" width="6.375" style="118" customWidth="1"/>
    <col min="2082" max="2082" width="1.375" style="118" customWidth="1"/>
    <col min="2083" max="2083" width="5" style="118" customWidth="1"/>
    <col min="2084" max="2084" width="4.625" style="118" customWidth="1"/>
    <col min="2085" max="2085" width="2.125" style="118" customWidth="1"/>
    <col min="2086" max="2086" width="4.75" style="118" customWidth="1"/>
    <col min="2087" max="2087" width="7" style="118" customWidth="1"/>
    <col min="2088" max="2088" width="1.25" style="118" customWidth="1"/>
    <col min="2089" max="2089" width="4.875" style="118" customWidth="1"/>
    <col min="2090" max="2090" width="3.625" style="118" customWidth="1"/>
    <col min="2091" max="2091" width="3.25" style="118" customWidth="1"/>
    <col min="2092" max="2092" width="2.625" style="118" customWidth="1"/>
    <col min="2093" max="2093" width="2.875" style="118" customWidth="1"/>
    <col min="2094" max="2094" width="3" style="118" customWidth="1"/>
    <col min="2095" max="2095" width="2.875" style="118" customWidth="1"/>
    <col min="2096" max="2096" width="4.25" style="118" customWidth="1"/>
    <col min="2097" max="2097" width="2.5" style="118" customWidth="1"/>
    <col min="2098" max="2098" width="2.875" style="118" customWidth="1"/>
    <col min="2099" max="2099" width="7" style="118" customWidth="1"/>
    <col min="2100" max="2100" width="1.625" style="118" customWidth="1"/>
    <col min="2101" max="2101" width="6" style="118" customWidth="1"/>
    <col min="2102" max="2102" width="7.125" style="118" customWidth="1"/>
    <col min="2103" max="2103" width="1.625" style="118" customWidth="1"/>
    <col min="2104" max="2104" width="5.625" style="118" customWidth="1"/>
    <col min="2105" max="2105" width="3.75" style="118" customWidth="1"/>
    <col min="2106" max="2106" width="2" style="118" customWidth="1"/>
    <col min="2107" max="2107" width="3.875" style="118" customWidth="1"/>
    <col min="2108" max="2108" width="4.875" style="118" customWidth="1"/>
    <col min="2109" max="2109" width="1.625" style="118" customWidth="1"/>
    <col min="2110" max="2110" width="4.75" style="118" customWidth="1"/>
    <col min="2111" max="2111" width="5.875" style="118" customWidth="1"/>
    <col min="2112" max="2112" width="1.25" style="118" customWidth="1"/>
    <col min="2113" max="2113" width="4.625" style="118" customWidth="1"/>
    <col min="2114" max="2114" width="4.75" style="118" customWidth="1"/>
    <col min="2115" max="2115" width="1.375" style="118" customWidth="1"/>
    <col min="2116" max="2116" width="4.75" style="118" customWidth="1"/>
    <col min="2117" max="2117" width="5.875" style="118" customWidth="1"/>
    <col min="2118" max="2118" width="1.125" style="118" customWidth="1"/>
    <col min="2119" max="2119" width="4.75" style="118" customWidth="1"/>
    <col min="2120" max="2120" width="9.625" style="118" customWidth="1"/>
    <col min="2121" max="2123" width="9" style="118"/>
    <col min="2124" max="2124" width="1.75" style="118" customWidth="1"/>
    <col min="2125" max="2125" width="5" style="118" customWidth="1"/>
    <col min="2126" max="2303" width="9" style="118"/>
    <col min="2304" max="2304" width="6.375" style="118" customWidth="1"/>
    <col min="2305" max="2305" width="31.25" style="118" customWidth="1"/>
    <col min="2306" max="2306" width="5.375" style="118" customWidth="1"/>
    <col min="2307" max="2307" width="1.5" style="118" customWidth="1"/>
    <col min="2308" max="2308" width="4.625" style="118" customWidth="1"/>
    <col min="2309" max="2309" width="1.375" style="118" customWidth="1"/>
    <col min="2310" max="2310" width="5.625" style="118" customWidth="1"/>
    <col min="2311" max="2311" width="5.375" style="118" customWidth="1"/>
    <col min="2312" max="2312" width="2.375" style="118" customWidth="1"/>
    <col min="2313" max="2313" width="3.875" style="118" customWidth="1"/>
    <col min="2314" max="2314" width="2" style="118" customWidth="1"/>
    <col min="2315" max="2315" width="6" style="118" customWidth="1"/>
    <col min="2316" max="2316" width="5.5" style="118" customWidth="1"/>
    <col min="2317" max="2317" width="2" style="118" customWidth="1"/>
    <col min="2318" max="2318" width="3.375" style="118" customWidth="1"/>
    <col min="2319" max="2319" width="2.25" style="118" customWidth="1"/>
    <col min="2320" max="2320" width="5.5" style="118" customWidth="1"/>
    <col min="2321" max="2321" width="6.125" style="118" customWidth="1"/>
    <col min="2322" max="2322" width="1.5" style="118" customWidth="1"/>
    <col min="2323" max="2323" width="7.25" style="118" customWidth="1"/>
    <col min="2324" max="2324" width="1.375" style="118" customWidth="1"/>
    <col min="2325" max="2325" width="5.75" style="118" customWidth="1"/>
    <col min="2326" max="2326" width="5.625" style="118" customWidth="1"/>
    <col min="2327" max="2327" width="1.375" style="118" customWidth="1"/>
    <col min="2328" max="2328" width="7" style="118" customWidth="1"/>
    <col min="2329" max="2329" width="1.75" style="118" customWidth="1"/>
    <col min="2330" max="2330" width="5.625" style="118" customWidth="1"/>
    <col min="2331" max="2331" width="5" style="118" customWidth="1"/>
    <col min="2332" max="2332" width="1.875" style="118" customWidth="1"/>
    <col min="2333" max="2333" width="4.875" style="118" customWidth="1"/>
    <col min="2334" max="2334" width="7.875" style="118" customWidth="1"/>
    <col min="2335" max="2335" width="2.5" style="118" customWidth="1"/>
    <col min="2336" max="2336" width="5.125" style="118" customWidth="1"/>
    <col min="2337" max="2337" width="6.375" style="118" customWidth="1"/>
    <col min="2338" max="2338" width="1.375" style="118" customWidth="1"/>
    <col min="2339" max="2339" width="5" style="118" customWidth="1"/>
    <col min="2340" max="2340" width="4.625" style="118" customWidth="1"/>
    <col min="2341" max="2341" width="2.125" style="118" customWidth="1"/>
    <col min="2342" max="2342" width="4.75" style="118" customWidth="1"/>
    <col min="2343" max="2343" width="7" style="118" customWidth="1"/>
    <col min="2344" max="2344" width="1.25" style="118" customWidth="1"/>
    <col min="2345" max="2345" width="4.875" style="118" customWidth="1"/>
    <col min="2346" max="2346" width="3.625" style="118" customWidth="1"/>
    <col min="2347" max="2347" width="3.25" style="118" customWidth="1"/>
    <col min="2348" max="2348" width="2.625" style="118" customWidth="1"/>
    <col min="2349" max="2349" width="2.875" style="118" customWidth="1"/>
    <col min="2350" max="2350" width="3" style="118" customWidth="1"/>
    <col min="2351" max="2351" width="2.875" style="118" customWidth="1"/>
    <col min="2352" max="2352" width="4.25" style="118" customWidth="1"/>
    <col min="2353" max="2353" width="2.5" style="118" customWidth="1"/>
    <col min="2354" max="2354" width="2.875" style="118" customWidth="1"/>
    <col min="2355" max="2355" width="7" style="118" customWidth="1"/>
    <col min="2356" max="2356" width="1.625" style="118" customWidth="1"/>
    <col min="2357" max="2357" width="6" style="118" customWidth="1"/>
    <col min="2358" max="2358" width="7.125" style="118" customWidth="1"/>
    <col min="2359" max="2359" width="1.625" style="118" customWidth="1"/>
    <col min="2360" max="2360" width="5.625" style="118" customWidth="1"/>
    <col min="2361" max="2361" width="3.75" style="118" customWidth="1"/>
    <col min="2362" max="2362" width="2" style="118" customWidth="1"/>
    <col min="2363" max="2363" width="3.875" style="118" customWidth="1"/>
    <col min="2364" max="2364" width="4.875" style="118" customWidth="1"/>
    <col min="2365" max="2365" width="1.625" style="118" customWidth="1"/>
    <col min="2366" max="2366" width="4.75" style="118" customWidth="1"/>
    <col min="2367" max="2367" width="5.875" style="118" customWidth="1"/>
    <col min="2368" max="2368" width="1.25" style="118" customWidth="1"/>
    <col min="2369" max="2369" width="4.625" style="118" customWidth="1"/>
    <col min="2370" max="2370" width="4.75" style="118" customWidth="1"/>
    <col min="2371" max="2371" width="1.375" style="118" customWidth="1"/>
    <col min="2372" max="2372" width="4.75" style="118" customWidth="1"/>
    <col min="2373" max="2373" width="5.875" style="118" customWidth="1"/>
    <col min="2374" max="2374" width="1.125" style="118" customWidth="1"/>
    <col min="2375" max="2375" width="4.75" style="118" customWidth="1"/>
    <col min="2376" max="2376" width="9.625" style="118" customWidth="1"/>
    <col min="2377" max="2379" width="9" style="118"/>
    <col min="2380" max="2380" width="1.75" style="118" customWidth="1"/>
    <col min="2381" max="2381" width="5" style="118" customWidth="1"/>
    <col min="2382" max="2559" width="9" style="118"/>
    <col min="2560" max="2560" width="6.375" style="118" customWidth="1"/>
    <col min="2561" max="2561" width="31.25" style="118" customWidth="1"/>
    <col min="2562" max="2562" width="5.375" style="118" customWidth="1"/>
    <col min="2563" max="2563" width="1.5" style="118" customWidth="1"/>
    <col min="2564" max="2564" width="4.625" style="118" customWidth="1"/>
    <col min="2565" max="2565" width="1.375" style="118" customWidth="1"/>
    <col min="2566" max="2566" width="5.625" style="118" customWidth="1"/>
    <col min="2567" max="2567" width="5.375" style="118" customWidth="1"/>
    <col min="2568" max="2568" width="2.375" style="118" customWidth="1"/>
    <col min="2569" max="2569" width="3.875" style="118" customWidth="1"/>
    <col min="2570" max="2570" width="2" style="118" customWidth="1"/>
    <col min="2571" max="2571" width="6" style="118" customWidth="1"/>
    <col min="2572" max="2572" width="5.5" style="118" customWidth="1"/>
    <col min="2573" max="2573" width="2" style="118" customWidth="1"/>
    <col min="2574" max="2574" width="3.375" style="118" customWidth="1"/>
    <col min="2575" max="2575" width="2.25" style="118" customWidth="1"/>
    <col min="2576" max="2576" width="5.5" style="118" customWidth="1"/>
    <col min="2577" max="2577" width="6.125" style="118" customWidth="1"/>
    <col min="2578" max="2578" width="1.5" style="118" customWidth="1"/>
    <col min="2579" max="2579" width="7.25" style="118" customWidth="1"/>
    <col min="2580" max="2580" width="1.375" style="118" customWidth="1"/>
    <col min="2581" max="2581" width="5.75" style="118" customWidth="1"/>
    <col min="2582" max="2582" width="5.625" style="118" customWidth="1"/>
    <col min="2583" max="2583" width="1.375" style="118" customWidth="1"/>
    <col min="2584" max="2584" width="7" style="118" customWidth="1"/>
    <col min="2585" max="2585" width="1.75" style="118" customWidth="1"/>
    <col min="2586" max="2586" width="5.625" style="118" customWidth="1"/>
    <col min="2587" max="2587" width="5" style="118" customWidth="1"/>
    <col min="2588" max="2588" width="1.875" style="118" customWidth="1"/>
    <col min="2589" max="2589" width="4.875" style="118" customWidth="1"/>
    <col min="2590" max="2590" width="7.875" style="118" customWidth="1"/>
    <col min="2591" max="2591" width="2.5" style="118" customWidth="1"/>
    <col min="2592" max="2592" width="5.125" style="118" customWidth="1"/>
    <col min="2593" max="2593" width="6.375" style="118" customWidth="1"/>
    <col min="2594" max="2594" width="1.375" style="118" customWidth="1"/>
    <col min="2595" max="2595" width="5" style="118" customWidth="1"/>
    <col min="2596" max="2596" width="4.625" style="118" customWidth="1"/>
    <col min="2597" max="2597" width="2.125" style="118" customWidth="1"/>
    <col min="2598" max="2598" width="4.75" style="118" customWidth="1"/>
    <col min="2599" max="2599" width="7" style="118" customWidth="1"/>
    <col min="2600" max="2600" width="1.25" style="118" customWidth="1"/>
    <col min="2601" max="2601" width="4.875" style="118" customWidth="1"/>
    <col min="2602" max="2602" width="3.625" style="118" customWidth="1"/>
    <col min="2603" max="2603" width="3.25" style="118" customWidth="1"/>
    <col min="2604" max="2604" width="2.625" style="118" customWidth="1"/>
    <col min="2605" max="2605" width="2.875" style="118" customWidth="1"/>
    <col min="2606" max="2606" width="3" style="118" customWidth="1"/>
    <col min="2607" max="2607" width="2.875" style="118" customWidth="1"/>
    <col min="2608" max="2608" width="4.25" style="118" customWidth="1"/>
    <col min="2609" max="2609" width="2.5" style="118" customWidth="1"/>
    <col min="2610" max="2610" width="2.875" style="118" customWidth="1"/>
    <col min="2611" max="2611" width="7" style="118" customWidth="1"/>
    <col min="2612" max="2612" width="1.625" style="118" customWidth="1"/>
    <col min="2613" max="2613" width="6" style="118" customWidth="1"/>
    <col min="2614" max="2614" width="7.125" style="118" customWidth="1"/>
    <col min="2615" max="2615" width="1.625" style="118" customWidth="1"/>
    <col min="2616" max="2616" width="5.625" style="118" customWidth="1"/>
    <col min="2617" max="2617" width="3.75" style="118" customWidth="1"/>
    <col min="2618" max="2618" width="2" style="118" customWidth="1"/>
    <col min="2619" max="2619" width="3.875" style="118" customWidth="1"/>
    <col min="2620" max="2620" width="4.875" style="118" customWidth="1"/>
    <col min="2621" max="2621" width="1.625" style="118" customWidth="1"/>
    <col min="2622" max="2622" width="4.75" style="118" customWidth="1"/>
    <col min="2623" max="2623" width="5.875" style="118" customWidth="1"/>
    <col min="2624" max="2624" width="1.25" style="118" customWidth="1"/>
    <col min="2625" max="2625" width="4.625" style="118" customWidth="1"/>
    <col min="2626" max="2626" width="4.75" style="118" customWidth="1"/>
    <col min="2627" max="2627" width="1.375" style="118" customWidth="1"/>
    <col min="2628" max="2628" width="4.75" style="118" customWidth="1"/>
    <col min="2629" max="2629" width="5.875" style="118" customWidth="1"/>
    <col min="2630" max="2630" width="1.125" style="118" customWidth="1"/>
    <col min="2631" max="2631" width="4.75" style="118" customWidth="1"/>
    <col min="2632" max="2632" width="9.625" style="118" customWidth="1"/>
    <col min="2633" max="2635" width="9" style="118"/>
    <col min="2636" max="2636" width="1.75" style="118" customWidth="1"/>
    <col min="2637" max="2637" width="5" style="118" customWidth="1"/>
    <col min="2638" max="2815" width="9" style="118"/>
    <col min="2816" max="2816" width="6.375" style="118" customWidth="1"/>
    <col min="2817" max="2817" width="31.25" style="118" customWidth="1"/>
    <col min="2818" max="2818" width="5.375" style="118" customWidth="1"/>
    <col min="2819" max="2819" width="1.5" style="118" customWidth="1"/>
    <col min="2820" max="2820" width="4.625" style="118" customWidth="1"/>
    <col min="2821" max="2821" width="1.375" style="118" customWidth="1"/>
    <col min="2822" max="2822" width="5.625" style="118" customWidth="1"/>
    <col min="2823" max="2823" width="5.375" style="118" customWidth="1"/>
    <col min="2824" max="2824" width="2.375" style="118" customWidth="1"/>
    <col min="2825" max="2825" width="3.875" style="118" customWidth="1"/>
    <col min="2826" max="2826" width="2" style="118" customWidth="1"/>
    <col min="2827" max="2827" width="6" style="118" customWidth="1"/>
    <col min="2828" max="2828" width="5.5" style="118" customWidth="1"/>
    <col min="2829" max="2829" width="2" style="118" customWidth="1"/>
    <col min="2830" max="2830" width="3.375" style="118" customWidth="1"/>
    <col min="2831" max="2831" width="2.25" style="118" customWidth="1"/>
    <col min="2832" max="2832" width="5.5" style="118" customWidth="1"/>
    <col min="2833" max="2833" width="6.125" style="118" customWidth="1"/>
    <col min="2834" max="2834" width="1.5" style="118" customWidth="1"/>
    <col min="2835" max="2835" width="7.25" style="118" customWidth="1"/>
    <col min="2836" max="2836" width="1.375" style="118" customWidth="1"/>
    <col min="2837" max="2837" width="5.75" style="118" customWidth="1"/>
    <col min="2838" max="2838" width="5.625" style="118" customWidth="1"/>
    <col min="2839" max="2839" width="1.375" style="118" customWidth="1"/>
    <col min="2840" max="2840" width="7" style="118" customWidth="1"/>
    <col min="2841" max="2841" width="1.75" style="118" customWidth="1"/>
    <col min="2842" max="2842" width="5.625" style="118" customWidth="1"/>
    <col min="2843" max="2843" width="5" style="118" customWidth="1"/>
    <col min="2844" max="2844" width="1.875" style="118" customWidth="1"/>
    <col min="2845" max="2845" width="4.875" style="118" customWidth="1"/>
    <col min="2846" max="2846" width="7.875" style="118" customWidth="1"/>
    <col min="2847" max="2847" width="2.5" style="118" customWidth="1"/>
    <col min="2848" max="2848" width="5.125" style="118" customWidth="1"/>
    <col min="2849" max="2849" width="6.375" style="118" customWidth="1"/>
    <col min="2850" max="2850" width="1.375" style="118" customWidth="1"/>
    <col min="2851" max="2851" width="5" style="118" customWidth="1"/>
    <col min="2852" max="2852" width="4.625" style="118" customWidth="1"/>
    <col min="2853" max="2853" width="2.125" style="118" customWidth="1"/>
    <col min="2854" max="2854" width="4.75" style="118" customWidth="1"/>
    <col min="2855" max="2855" width="7" style="118" customWidth="1"/>
    <col min="2856" max="2856" width="1.25" style="118" customWidth="1"/>
    <col min="2857" max="2857" width="4.875" style="118" customWidth="1"/>
    <col min="2858" max="2858" width="3.625" style="118" customWidth="1"/>
    <col min="2859" max="2859" width="3.25" style="118" customWidth="1"/>
    <col min="2860" max="2860" width="2.625" style="118" customWidth="1"/>
    <col min="2861" max="2861" width="2.875" style="118" customWidth="1"/>
    <col min="2862" max="2862" width="3" style="118" customWidth="1"/>
    <col min="2863" max="2863" width="2.875" style="118" customWidth="1"/>
    <col min="2864" max="2864" width="4.25" style="118" customWidth="1"/>
    <col min="2865" max="2865" width="2.5" style="118" customWidth="1"/>
    <col min="2866" max="2866" width="2.875" style="118" customWidth="1"/>
    <col min="2867" max="2867" width="7" style="118" customWidth="1"/>
    <col min="2868" max="2868" width="1.625" style="118" customWidth="1"/>
    <col min="2869" max="2869" width="6" style="118" customWidth="1"/>
    <col min="2870" max="2870" width="7.125" style="118" customWidth="1"/>
    <col min="2871" max="2871" width="1.625" style="118" customWidth="1"/>
    <col min="2872" max="2872" width="5.625" style="118" customWidth="1"/>
    <col min="2873" max="2873" width="3.75" style="118" customWidth="1"/>
    <col min="2874" max="2874" width="2" style="118" customWidth="1"/>
    <col min="2875" max="2875" width="3.875" style="118" customWidth="1"/>
    <col min="2876" max="2876" width="4.875" style="118" customWidth="1"/>
    <col min="2877" max="2877" width="1.625" style="118" customWidth="1"/>
    <col min="2878" max="2878" width="4.75" style="118" customWidth="1"/>
    <col min="2879" max="2879" width="5.875" style="118" customWidth="1"/>
    <col min="2880" max="2880" width="1.25" style="118" customWidth="1"/>
    <col min="2881" max="2881" width="4.625" style="118" customWidth="1"/>
    <col min="2882" max="2882" width="4.75" style="118" customWidth="1"/>
    <col min="2883" max="2883" width="1.375" style="118" customWidth="1"/>
    <col min="2884" max="2884" width="4.75" style="118" customWidth="1"/>
    <col min="2885" max="2885" width="5.875" style="118" customWidth="1"/>
    <col min="2886" max="2886" width="1.125" style="118" customWidth="1"/>
    <col min="2887" max="2887" width="4.75" style="118" customWidth="1"/>
    <col min="2888" max="2888" width="9.625" style="118" customWidth="1"/>
    <col min="2889" max="2891" width="9" style="118"/>
    <col min="2892" max="2892" width="1.75" style="118" customWidth="1"/>
    <col min="2893" max="2893" width="5" style="118" customWidth="1"/>
    <col min="2894" max="3071" width="9" style="118"/>
    <col min="3072" max="3072" width="6.375" style="118" customWidth="1"/>
    <col min="3073" max="3073" width="31.25" style="118" customWidth="1"/>
    <col min="3074" max="3074" width="5.375" style="118" customWidth="1"/>
    <col min="3075" max="3075" width="1.5" style="118" customWidth="1"/>
    <col min="3076" max="3076" width="4.625" style="118" customWidth="1"/>
    <col min="3077" max="3077" width="1.375" style="118" customWidth="1"/>
    <col min="3078" max="3078" width="5.625" style="118" customWidth="1"/>
    <col min="3079" max="3079" width="5.375" style="118" customWidth="1"/>
    <col min="3080" max="3080" width="2.375" style="118" customWidth="1"/>
    <col min="3081" max="3081" width="3.875" style="118" customWidth="1"/>
    <col min="3082" max="3082" width="2" style="118" customWidth="1"/>
    <col min="3083" max="3083" width="6" style="118" customWidth="1"/>
    <col min="3084" max="3084" width="5.5" style="118" customWidth="1"/>
    <col min="3085" max="3085" width="2" style="118" customWidth="1"/>
    <col min="3086" max="3086" width="3.375" style="118" customWidth="1"/>
    <col min="3087" max="3087" width="2.25" style="118" customWidth="1"/>
    <col min="3088" max="3088" width="5.5" style="118" customWidth="1"/>
    <col min="3089" max="3089" width="6.125" style="118" customWidth="1"/>
    <col min="3090" max="3090" width="1.5" style="118" customWidth="1"/>
    <col min="3091" max="3091" width="7.25" style="118" customWidth="1"/>
    <col min="3092" max="3092" width="1.375" style="118" customWidth="1"/>
    <col min="3093" max="3093" width="5.75" style="118" customWidth="1"/>
    <col min="3094" max="3094" width="5.625" style="118" customWidth="1"/>
    <col min="3095" max="3095" width="1.375" style="118" customWidth="1"/>
    <col min="3096" max="3096" width="7" style="118" customWidth="1"/>
    <col min="3097" max="3097" width="1.75" style="118" customWidth="1"/>
    <col min="3098" max="3098" width="5.625" style="118" customWidth="1"/>
    <col min="3099" max="3099" width="5" style="118" customWidth="1"/>
    <col min="3100" max="3100" width="1.875" style="118" customWidth="1"/>
    <col min="3101" max="3101" width="4.875" style="118" customWidth="1"/>
    <col min="3102" max="3102" width="7.875" style="118" customWidth="1"/>
    <col min="3103" max="3103" width="2.5" style="118" customWidth="1"/>
    <col min="3104" max="3104" width="5.125" style="118" customWidth="1"/>
    <col min="3105" max="3105" width="6.375" style="118" customWidth="1"/>
    <col min="3106" max="3106" width="1.375" style="118" customWidth="1"/>
    <col min="3107" max="3107" width="5" style="118" customWidth="1"/>
    <col min="3108" max="3108" width="4.625" style="118" customWidth="1"/>
    <col min="3109" max="3109" width="2.125" style="118" customWidth="1"/>
    <col min="3110" max="3110" width="4.75" style="118" customWidth="1"/>
    <col min="3111" max="3111" width="7" style="118" customWidth="1"/>
    <col min="3112" max="3112" width="1.25" style="118" customWidth="1"/>
    <col min="3113" max="3113" width="4.875" style="118" customWidth="1"/>
    <col min="3114" max="3114" width="3.625" style="118" customWidth="1"/>
    <col min="3115" max="3115" width="3.25" style="118" customWidth="1"/>
    <col min="3116" max="3116" width="2.625" style="118" customWidth="1"/>
    <col min="3117" max="3117" width="2.875" style="118" customWidth="1"/>
    <col min="3118" max="3118" width="3" style="118" customWidth="1"/>
    <col min="3119" max="3119" width="2.875" style="118" customWidth="1"/>
    <col min="3120" max="3120" width="4.25" style="118" customWidth="1"/>
    <col min="3121" max="3121" width="2.5" style="118" customWidth="1"/>
    <col min="3122" max="3122" width="2.875" style="118" customWidth="1"/>
    <col min="3123" max="3123" width="7" style="118" customWidth="1"/>
    <col min="3124" max="3124" width="1.625" style="118" customWidth="1"/>
    <col min="3125" max="3125" width="6" style="118" customWidth="1"/>
    <col min="3126" max="3126" width="7.125" style="118" customWidth="1"/>
    <col min="3127" max="3127" width="1.625" style="118" customWidth="1"/>
    <col min="3128" max="3128" width="5.625" style="118" customWidth="1"/>
    <col min="3129" max="3129" width="3.75" style="118" customWidth="1"/>
    <col min="3130" max="3130" width="2" style="118" customWidth="1"/>
    <col min="3131" max="3131" width="3.875" style="118" customWidth="1"/>
    <col min="3132" max="3132" width="4.875" style="118" customWidth="1"/>
    <col min="3133" max="3133" width="1.625" style="118" customWidth="1"/>
    <col min="3134" max="3134" width="4.75" style="118" customWidth="1"/>
    <col min="3135" max="3135" width="5.875" style="118" customWidth="1"/>
    <col min="3136" max="3136" width="1.25" style="118" customWidth="1"/>
    <col min="3137" max="3137" width="4.625" style="118" customWidth="1"/>
    <col min="3138" max="3138" width="4.75" style="118" customWidth="1"/>
    <col min="3139" max="3139" width="1.375" style="118" customWidth="1"/>
    <col min="3140" max="3140" width="4.75" style="118" customWidth="1"/>
    <col min="3141" max="3141" width="5.875" style="118" customWidth="1"/>
    <col min="3142" max="3142" width="1.125" style="118" customWidth="1"/>
    <col min="3143" max="3143" width="4.75" style="118" customWidth="1"/>
    <col min="3144" max="3144" width="9.625" style="118" customWidth="1"/>
    <col min="3145" max="3147" width="9" style="118"/>
    <col min="3148" max="3148" width="1.75" style="118" customWidth="1"/>
    <col min="3149" max="3149" width="5" style="118" customWidth="1"/>
    <col min="3150" max="3327" width="9" style="118"/>
    <col min="3328" max="3328" width="6.375" style="118" customWidth="1"/>
    <col min="3329" max="3329" width="31.25" style="118" customWidth="1"/>
    <col min="3330" max="3330" width="5.375" style="118" customWidth="1"/>
    <col min="3331" max="3331" width="1.5" style="118" customWidth="1"/>
    <col min="3332" max="3332" width="4.625" style="118" customWidth="1"/>
    <col min="3333" max="3333" width="1.375" style="118" customWidth="1"/>
    <col min="3334" max="3334" width="5.625" style="118" customWidth="1"/>
    <col min="3335" max="3335" width="5.375" style="118" customWidth="1"/>
    <col min="3336" max="3336" width="2.375" style="118" customWidth="1"/>
    <col min="3337" max="3337" width="3.875" style="118" customWidth="1"/>
    <col min="3338" max="3338" width="2" style="118" customWidth="1"/>
    <col min="3339" max="3339" width="6" style="118" customWidth="1"/>
    <col min="3340" max="3340" width="5.5" style="118" customWidth="1"/>
    <col min="3341" max="3341" width="2" style="118" customWidth="1"/>
    <col min="3342" max="3342" width="3.375" style="118" customWidth="1"/>
    <col min="3343" max="3343" width="2.25" style="118" customWidth="1"/>
    <col min="3344" max="3344" width="5.5" style="118" customWidth="1"/>
    <col min="3345" max="3345" width="6.125" style="118" customWidth="1"/>
    <col min="3346" max="3346" width="1.5" style="118" customWidth="1"/>
    <col min="3347" max="3347" width="7.25" style="118" customWidth="1"/>
    <col min="3348" max="3348" width="1.375" style="118" customWidth="1"/>
    <col min="3349" max="3349" width="5.75" style="118" customWidth="1"/>
    <col min="3350" max="3350" width="5.625" style="118" customWidth="1"/>
    <col min="3351" max="3351" width="1.375" style="118" customWidth="1"/>
    <col min="3352" max="3352" width="7" style="118" customWidth="1"/>
    <col min="3353" max="3353" width="1.75" style="118" customWidth="1"/>
    <col min="3354" max="3354" width="5.625" style="118" customWidth="1"/>
    <col min="3355" max="3355" width="5" style="118" customWidth="1"/>
    <col min="3356" max="3356" width="1.875" style="118" customWidth="1"/>
    <col min="3357" max="3357" width="4.875" style="118" customWidth="1"/>
    <col min="3358" max="3358" width="7.875" style="118" customWidth="1"/>
    <col min="3359" max="3359" width="2.5" style="118" customWidth="1"/>
    <col min="3360" max="3360" width="5.125" style="118" customWidth="1"/>
    <col min="3361" max="3361" width="6.375" style="118" customWidth="1"/>
    <col min="3362" max="3362" width="1.375" style="118" customWidth="1"/>
    <col min="3363" max="3363" width="5" style="118" customWidth="1"/>
    <col min="3364" max="3364" width="4.625" style="118" customWidth="1"/>
    <col min="3365" max="3365" width="2.125" style="118" customWidth="1"/>
    <col min="3366" max="3366" width="4.75" style="118" customWidth="1"/>
    <col min="3367" max="3367" width="7" style="118" customWidth="1"/>
    <col min="3368" max="3368" width="1.25" style="118" customWidth="1"/>
    <col min="3369" max="3369" width="4.875" style="118" customWidth="1"/>
    <col min="3370" max="3370" width="3.625" style="118" customWidth="1"/>
    <col min="3371" max="3371" width="3.25" style="118" customWidth="1"/>
    <col min="3372" max="3372" width="2.625" style="118" customWidth="1"/>
    <col min="3373" max="3373" width="2.875" style="118" customWidth="1"/>
    <col min="3374" max="3374" width="3" style="118" customWidth="1"/>
    <col min="3375" max="3375" width="2.875" style="118" customWidth="1"/>
    <col min="3376" max="3376" width="4.25" style="118" customWidth="1"/>
    <col min="3377" max="3377" width="2.5" style="118" customWidth="1"/>
    <col min="3378" max="3378" width="2.875" style="118" customWidth="1"/>
    <col min="3379" max="3379" width="7" style="118" customWidth="1"/>
    <col min="3380" max="3380" width="1.625" style="118" customWidth="1"/>
    <col min="3381" max="3381" width="6" style="118" customWidth="1"/>
    <col min="3382" max="3382" width="7.125" style="118" customWidth="1"/>
    <col min="3383" max="3383" width="1.625" style="118" customWidth="1"/>
    <col min="3384" max="3384" width="5.625" style="118" customWidth="1"/>
    <col min="3385" max="3385" width="3.75" style="118" customWidth="1"/>
    <col min="3386" max="3386" width="2" style="118" customWidth="1"/>
    <col min="3387" max="3387" width="3.875" style="118" customWidth="1"/>
    <col min="3388" max="3388" width="4.875" style="118" customWidth="1"/>
    <col min="3389" max="3389" width="1.625" style="118" customWidth="1"/>
    <col min="3390" max="3390" width="4.75" style="118" customWidth="1"/>
    <col min="3391" max="3391" width="5.875" style="118" customWidth="1"/>
    <col min="3392" max="3392" width="1.25" style="118" customWidth="1"/>
    <col min="3393" max="3393" width="4.625" style="118" customWidth="1"/>
    <col min="3394" max="3394" width="4.75" style="118" customWidth="1"/>
    <col min="3395" max="3395" width="1.375" style="118" customWidth="1"/>
    <col min="3396" max="3396" width="4.75" style="118" customWidth="1"/>
    <col min="3397" max="3397" width="5.875" style="118" customWidth="1"/>
    <col min="3398" max="3398" width="1.125" style="118" customWidth="1"/>
    <col min="3399" max="3399" width="4.75" style="118" customWidth="1"/>
    <col min="3400" max="3400" width="9.625" style="118" customWidth="1"/>
    <col min="3401" max="3403" width="9" style="118"/>
    <col min="3404" max="3404" width="1.75" style="118" customWidth="1"/>
    <col min="3405" max="3405" width="5" style="118" customWidth="1"/>
    <col min="3406" max="3583" width="9" style="118"/>
    <col min="3584" max="3584" width="6.375" style="118" customWidth="1"/>
    <col min="3585" max="3585" width="31.25" style="118" customWidth="1"/>
    <col min="3586" max="3586" width="5.375" style="118" customWidth="1"/>
    <col min="3587" max="3587" width="1.5" style="118" customWidth="1"/>
    <col min="3588" max="3588" width="4.625" style="118" customWidth="1"/>
    <col min="3589" max="3589" width="1.375" style="118" customWidth="1"/>
    <col min="3590" max="3590" width="5.625" style="118" customWidth="1"/>
    <col min="3591" max="3591" width="5.375" style="118" customWidth="1"/>
    <col min="3592" max="3592" width="2.375" style="118" customWidth="1"/>
    <col min="3593" max="3593" width="3.875" style="118" customWidth="1"/>
    <col min="3594" max="3594" width="2" style="118" customWidth="1"/>
    <col min="3595" max="3595" width="6" style="118" customWidth="1"/>
    <col min="3596" max="3596" width="5.5" style="118" customWidth="1"/>
    <col min="3597" max="3597" width="2" style="118" customWidth="1"/>
    <col min="3598" max="3598" width="3.375" style="118" customWidth="1"/>
    <col min="3599" max="3599" width="2.25" style="118" customWidth="1"/>
    <col min="3600" max="3600" width="5.5" style="118" customWidth="1"/>
    <col min="3601" max="3601" width="6.125" style="118" customWidth="1"/>
    <col min="3602" max="3602" width="1.5" style="118" customWidth="1"/>
    <col min="3603" max="3603" width="7.25" style="118" customWidth="1"/>
    <col min="3604" max="3604" width="1.375" style="118" customWidth="1"/>
    <col min="3605" max="3605" width="5.75" style="118" customWidth="1"/>
    <col min="3606" max="3606" width="5.625" style="118" customWidth="1"/>
    <col min="3607" max="3607" width="1.375" style="118" customWidth="1"/>
    <col min="3608" max="3608" width="7" style="118" customWidth="1"/>
    <col min="3609" max="3609" width="1.75" style="118" customWidth="1"/>
    <col min="3610" max="3610" width="5.625" style="118" customWidth="1"/>
    <col min="3611" max="3611" width="5" style="118" customWidth="1"/>
    <col min="3612" max="3612" width="1.875" style="118" customWidth="1"/>
    <col min="3613" max="3613" width="4.875" style="118" customWidth="1"/>
    <col min="3614" max="3614" width="7.875" style="118" customWidth="1"/>
    <col min="3615" max="3615" width="2.5" style="118" customWidth="1"/>
    <col min="3616" max="3616" width="5.125" style="118" customWidth="1"/>
    <col min="3617" max="3617" width="6.375" style="118" customWidth="1"/>
    <col min="3618" max="3618" width="1.375" style="118" customWidth="1"/>
    <col min="3619" max="3619" width="5" style="118" customWidth="1"/>
    <col min="3620" max="3620" width="4.625" style="118" customWidth="1"/>
    <col min="3621" max="3621" width="2.125" style="118" customWidth="1"/>
    <col min="3622" max="3622" width="4.75" style="118" customWidth="1"/>
    <col min="3623" max="3623" width="7" style="118" customWidth="1"/>
    <col min="3624" max="3624" width="1.25" style="118" customWidth="1"/>
    <col min="3625" max="3625" width="4.875" style="118" customWidth="1"/>
    <col min="3626" max="3626" width="3.625" style="118" customWidth="1"/>
    <col min="3627" max="3627" width="3.25" style="118" customWidth="1"/>
    <col min="3628" max="3628" width="2.625" style="118" customWidth="1"/>
    <col min="3629" max="3629" width="2.875" style="118" customWidth="1"/>
    <col min="3630" max="3630" width="3" style="118" customWidth="1"/>
    <col min="3631" max="3631" width="2.875" style="118" customWidth="1"/>
    <col min="3632" max="3632" width="4.25" style="118" customWidth="1"/>
    <col min="3633" max="3633" width="2.5" style="118" customWidth="1"/>
    <col min="3634" max="3634" width="2.875" style="118" customWidth="1"/>
    <col min="3635" max="3635" width="7" style="118" customWidth="1"/>
    <col min="3636" max="3636" width="1.625" style="118" customWidth="1"/>
    <col min="3637" max="3637" width="6" style="118" customWidth="1"/>
    <col min="3638" max="3638" width="7.125" style="118" customWidth="1"/>
    <col min="3639" max="3639" width="1.625" style="118" customWidth="1"/>
    <col min="3640" max="3640" width="5.625" style="118" customWidth="1"/>
    <col min="3641" max="3641" width="3.75" style="118" customWidth="1"/>
    <col min="3642" max="3642" width="2" style="118" customWidth="1"/>
    <col min="3643" max="3643" width="3.875" style="118" customWidth="1"/>
    <col min="3644" max="3644" width="4.875" style="118" customWidth="1"/>
    <col min="3645" max="3645" width="1.625" style="118" customWidth="1"/>
    <col min="3646" max="3646" width="4.75" style="118" customWidth="1"/>
    <col min="3647" max="3647" width="5.875" style="118" customWidth="1"/>
    <col min="3648" max="3648" width="1.25" style="118" customWidth="1"/>
    <col min="3649" max="3649" width="4.625" style="118" customWidth="1"/>
    <col min="3650" max="3650" width="4.75" style="118" customWidth="1"/>
    <col min="3651" max="3651" width="1.375" style="118" customWidth="1"/>
    <col min="3652" max="3652" width="4.75" style="118" customWidth="1"/>
    <col min="3653" max="3653" width="5.875" style="118" customWidth="1"/>
    <col min="3654" max="3654" width="1.125" style="118" customWidth="1"/>
    <col min="3655" max="3655" width="4.75" style="118" customWidth="1"/>
    <col min="3656" max="3656" width="9.625" style="118" customWidth="1"/>
    <col min="3657" max="3659" width="9" style="118"/>
    <col min="3660" max="3660" width="1.75" style="118" customWidth="1"/>
    <col min="3661" max="3661" width="5" style="118" customWidth="1"/>
    <col min="3662" max="3839" width="9" style="118"/>
    <col min="3840" max="3840" width="6.375" style="118" customWidth="1"/>
    <col min="3841" max="3841" width="31.25" style="118" customWidth="1"/>
    <col min="3842" max="3842" width="5.375" style="118" customWidth="1"/>
    <col min="3843" max="3843" width="1.5" style="118" customWidth="1"/>
    <col min="3844" max="3844" width="4.625" style="118" customWidth="1"/>
    <col min="3845" max="3845" width="1.375" style="118" customWidth="1"/>
    <col min="3846" max="3846" width="5.625" style="118" customWidth="1"/>
    <col min="3847" max="3847" width="5.375" style="118" customWidth="1"/>
    <col min="3848" max="3848" width="2.375" style="118" customWidth="1"/>
    <col min="3849" max="3849" width="3.875" style="118" customWidth="1"/>
    <col min="3850" max="3850" width="2" style="118" customWidth="1"/>
    <col min="3851" max="3851" width="6" style="118" customWidth="1"/>
    <col min="3852" max="3852" width="5.5" style="118" customWidth="1"/>
    <col min="3853" max="3853" width="2" style="118" customWidth="1"/>
    <col min="3854" max="3854" width="3.375" style="118" customWidth="1"/>
    <col min="3855" max="3855" width="2.25" style="118" customWidth="1"/>
    <col min="3856" max="3856" width="5.5" style="118" customWidth="1"/>
    <col min="3857" max="3857" width="6.125" style="118" customWidth="1"/>
    <col min="3858" max="3858" width="1.5" style="118" customWidth="1"/>
    <col min="3859" max="3859" width="7.25" style="118" customWidth="1"/>
    <col min="3860" max="3860" width="1.375" style="118" customWidth="1"/>
    <col min="3861" max="3861" width="5.75" style="118" customWidth="1"/>
    <col min="3862" max="3862" width="5.625" style="118" customWidth="1"/>
    <col min="3863" max="3863" width="1.375" style="118" customWidth="1"/>
    <col min="3864" max="3864" width="7" style="118" customWidth="1"/>
    <col min="3865" max="3865" width="1.75" style="118" customWidth="1"/>
    <col min="3866" max="3866" width="5.625" style="118" customWidth="1"/>
    <col min="3867" max="3867" width="5" style="118" customWidth="1"/>
    <col min="3868" max="3868" width="1.875" style="118" customWidth="1"/>
    <col min="3869" max="3869" width="4.875" style="118" customWidth="1"/>
    <col min="3870" max="3870" width="7.875" style="118" customWidth="1"/>
    <col min="3871" max="3871" width="2.5" style="118" customWidth="1"/>
    <col min="3872" max="3872" width="5.125" style="118" customWidth="1"/>
    <col min="3873" max="3873" width="6.375" style="118" customWidth="1"/>
    <col min="3874" max="3874" width="1.375" style="118" customWidth="1"/>
    <col min="3875" max="3875" width="5" style="118" customWidth="1"/>
    <col min="3876" max="3876" width="4.625" style="118" customWidth="1"/>
    <col min="3877" max="3877" width="2.125" style="118" customWidth="1"/>
    <col min="3878" max="3878" width="4.75" style="118" customWidth="1"/>
    <col min="3879" max="3879" width="7" style="118" customWidth="1"/>
    <col min="3880" max="3880" width="1.25" style="118" customWidth="1"/>
    <col min="3881" max="3881" width="4.875" style="118" customWidth="1"/>
    <col min="3882" max="3882" width="3.625" style="118" customWidth="1"/>
    <col min="3883" max="3883" width="3.25" style="118" customWidth="1"/>
    <col min="3884" max="3884" width="2.625" style="118" customWidth="1"/>
    <col min="3885" max="3885" width="2.875" style="118" customWidth="1"/>
    <col min="3886" max="3886" width="3" style="118" customWidth="1"/>
    <col min="3887" max="3887" width="2.875" style="118" customWidth="1"/>
    <col min="3888" max="3888" width="4.25" style="118" customWidth="1"/>
    <col min="3889" max="3889" width="2.5" style="118" customWidth="1"/>
    <col min="3890" max="3890" width="2.875" style="118" customWidth="1"/>
    <col min="3891" max="3891" width="7" style="118" customWidth="1"/>
    <col min="3892" max="3892" width="1.625" style="118" customWidth="1"/>
    <col min="3893" max="3893" width="6" style="118" customWidth="1"/>
    <col min="3894" max="3894" width="7.125" style="118" customWidth="1"/>
    <col min="3895" max="3895" width="1.625" style="118" customWidth="1"/>
    <col min="3896" max="3896" width="5.625" style="118" customWidth="1"/>
    <col min="3897" max="3897" width="3.75" style="118" customWidth="1"/>
    <col min="3898" max="3898" width="2" style="118" customWidth="1"/>
    <col min="3899" max="3899" width="3.875" style="118" customWidth="1"/>
    <col min="3900" max="3900" width="4.875" style="118" customWidth="1"/>
    <col min="3901" max="3901" width="1.625" style="118" customWidth="1"/>
    <col min="3902" max="3902" width="4.75" style="118" customWidth="1"/>
    <col min="3903" max="3903" width="5.875" style="118" customWidth="1"/>
    <col min="3904" max="3904" width="1.25" style="118" customWidth="1"/>
    <col min="3905" max="3905" width="4.625" style="118" customWidth="1"/>
    <col min="3906" max="3906" width="4.75" style="118" customWidth="1"/>
    <col min="3907" max="3907" width="1.375" style="118" customWidth="1"/>
    <col min="3908" max="3908" width="4.75" style="118" customWidth="1"/>
    <col min="3909" max="3909" width="5.875" style="118" customWidth="1"/>
    <col min="3910" max="3910" width="1.125" style="118" customWidth="1"/>
    <col min="3911" max="3911" width="4.75" style="118" customWidth="1"/>
    <col min="3912" max="3912" width="9.625" style="118" customWidth="1"/>
    <col min="3913" max="3915" width="9" style="118"/>
    <col min="3916" max="3916" width="1.75" style="118" customWidth="1"/>
    <col min="3917" max="3917" width="5" style="118" customWidth="1"/>
    <col min="3918" max="4095" width="9" style="118"/>
    <col min="4096" max="4096" width="6.375" style="118" customWidth="1"/>
    <col min="4097" max="4097" width="31.25" style="118" customWidth="1"/>
    <col min="4098" max="4098" width="5.375" style="118" customWidth="1"/>
    <col min="4099" max="4099" width="1.5" style="118" customWidth="1"/>
    <col min="4100" max="4100" width="4.625" style="118" customWidth="1"/>
    <col min="4101" max="4101" width="1.375" style="118" customWidth="1"/>
    <col min="4102" max="4102" width="5.625" style="118" customWidth="1"/>
    <col min="4103" max="4103" width="5.375" style="118" customWidth="1"/>
    <col min="4104" max="4104" width="2.375" style="118" customWidth="1"/>
    <col min="4105" max="4105" width="3.875" style="118" customWidth="1"/>
    <col min="4106" max="4106" width="2" style="118" customWidth="1"/>
    <col min="4107" max="4107" width="6" style="118" customWidth="1"/>
    <col min="4108" max="4108" width="5.5" style="118" customWidth="1"/>
    <col min="4109" max="4109" width="2" style="118" customWidth="1"/>
    <col min="4110" max="4110" width="3.375" style="118" customWidth="1"/>
    <col min="4111" max="4111" width="2.25" style="118" customWidth="1"/>
    <col min="4112" max="4112" width="5.5" style="118" customWidth="1"/>
    <col min="4113" max="4113" width="6.125" style="118" customWidth="1"/>
    <col min="4114" max="4114" width="1.5" style="118" customWidth="1"/>
    <col min="4115" max="4115" width="7.25" style="118" customWidth="1"/>
    <col min="4116" max="4116" width="1.375" style="118" customWidth="1"/>
    <col min="4117" max="4117" width="5.75" style="118" customWidth="1"/>
    <col min="4118" max="4118" width="5.625" style="118" customWidth="1"/>
    <col min="4119" max="4119" width="1.375" style="118" customWidth="1"/>
    <col min="4120" max="4120" width="7" style="118" customWidth="1"/>
    <col min="4121" max="4121" width="1.75" style="118" customWidth="1"/>
    <col min="4122" max="4122" width="5.625" style="118" customWidth="1"/>
    <col min="4123" max="4123" width="5" style="118" customWidth="1"/>
    <col min="4124" max="4124" width="1.875" style="118" customWidth="1"/>
    <col min="4125" max="4125" width="4.875" style="118" customWidth="1"/>
    <col min="4126" max="4126" width="7.875" style="118" customWidth="1"/>
    <col min="4127" max="4127" width="2.5" style="118" customWidth="1"/>
    <col min="4128" max="4128" width="5.125" style="118" customWidth="1"/>
    <col min="4129" max="4129" width="6.375" style="118" customWidth="1"/>
    <col min="4130" max="4130" width="1.375" style="118" customWidth="1"/>
    <col min="4131" max="4131" width="5" style="118" customWidth="1"/>
    <col min="4132" max="4132" width="4.625" style="118" customWidth="1"/>
    <col min="4133" max="4133" width="2.125" style="118" customWidth="1"/>
    <col min="4134" max="4134" width="4.75" style="118" customWidth="1"/>
    <col min="4135" max="4135" width="7" style="118" customWidth="1"/>
    <col min="4136" max="4136" width="1.25" style="118" customWidth="1"/>
    <col min="4137" max="4137" width="4.875" style="118" customWidth="1"/>
    <col min="4138" max="4138" width="3.625" style="118" customWidth="1"/>
    <col min="4139" max="4139" width="3.25" style="118" customWidth="1"/>
    <col min="4140" max="4140" width="2.625" style="118" customWidth="1"/>
    <col min="4141" max="4141" width="2.875" style="118" customWidth="1"/>
    <col min="4142" max="4142" width="3" style="118" customWidth="1"/>
    <col min="4143" max="4143" width="2.875" style="118" customWidth="1"/>
    <col min="4144" max="4144" width="4.25" style="118" customWidth="1"/>
    <col min="4145" max="4145" width="2.5" style="118" customWidth="1"/>
    <col min="4146" max="4146" width="2.875" style="118" customWidth="1"/>
    <col min="4147" max="4147" width="7" style="118" customWidth="1"/>
    <col min="4148" max="4148" width="1.625" style="118" customWidth="1"/>
    <col min="4149" max="4149" width="6" style="118" customWidth="1"/>
    <col min="4150" max="4150" width="7.125" style="118" customWidth="1"/>
    <col min="4151" max="4151" width="1.625" style="118" customWidth="1"/>
    <col min="4152" max="4152" width="5.625" style="118" customWidth="1"/>
    <col min="4153" max="4153" width="3.75" style="118" customWidth="1"/>
    <col min="4154" max="4154" width="2" style="118" customWidth="1"/>
    <col min="4155" max="4155" width="3.875" style="118" customWidth="1"/>
    <col min="4156" max="4156" width="4.875" style="118" customWidth="1"/>
    <col min="4157" max="4157" width="1.625" style="118" customWidth="1"/>
    <col min="4158" max="4158" width="4.75" style="118" customWidth="1"/>
    <col min="4159" max="4159" width="5.875" style="118" customWidth="1"/>
    <col min="4160" max="4160" width="1.25" style="118" customWidth="1"/>
    <col min="4161" max="4161" width="4.625" style="118" customWidth="1"/>
    <col min="4162" max="4162" width="4.75" style="118" customWidth="1"/>
    <col min="4163" max="4163" width="1.375" style="118" customWidth="1"/>
    <col min="4164" max="4164" width="4.75" style="118" customWidth="1"/>
    <col min="4165" max="4165" width="5.875" style="118" customWidth="1"/>
    <col min="4166" max="4166" width="1.125" style="118" customWidth="1"/>
    <col min="4167" max="4167" width="4.75" style="118" customWidth="1"/>
    <col min="4168" max="4168" width="9.625" style="118" customWidth="1"/>
    <col min="4169" max="4171" width="9" style="118"/>
    <col min="4172" max="4172" width="1.75" style="118" customWidth="1"/>
    <col min="4173" max="4173" width="5" style="118" customWidth="1"/>
    <col min="4174" max="4351" width="9" style="118"/>
    <col min="4352" max="4352" width="6.375" style="118" customWidth="1"/>
    <col min="4353" max="4353" width="31.25" style="118" customWidth="1"/>
    <col min="4354" max="4354" width="5.375" style="118" customWidth="1"/>
    <col min="4355" max="4355" width="1.5" style="118" customWidth="1"/>
    <col min="4356" max="4356" width="4.625" style="118" customWidth="1"/>
    <col min="4357" max="4357" width="1.375" style="118" customWidth="1"/>
    <col min="4358" max="4358" width="5.625" style="118" customWidth="1"/>
    <col min="4359" max="4359" width="5.375" style="118" customWidth="1"/>
    <col min="4360" max="4360" width="2.375" style="118" customWidth="1"/>
    <col min="4361" max="4361" width="3.875" style="118" customWidth="1"/>
    <col min="4362" max="4362" width="2" style="118" customWidth="1"/>
    <col min="4363" max="4363" width="6" style="118" customWidth="1"/>
    <col min="4364" max="4364" width="5.5" style="118" customWidth="1"/>
    <col min="4365" max="4365" width="2" style="118" customWidth="1"/>
    <col min="4366" max="4366" width="3.375" style="118" customWidth="1"/>
    <col min="4367" max="4367" width="2.25" style="118" customWidth="1"/>
    <col min="4368" max="4368" width="5.5" style="118" customWidth="1"/>
    <col min="4369" max="4369" width="6.125" style="118" customWidth="1"/>
    <col min="4370" max="4370" width="1.5" style="118" customWidth="1"/>
    <col min="4371" max="4371" width="7.25" style="118" customWidth="1"/>
    <col min="4372" max="4372" width="1.375" style="118" customWidth="1"/>
    <col min="4373" max="4373" width="5.75" style="118" customWidth="1"/>
    <col min="4374" max="4374" width="5.625" style="118" customWidth="1"/>
    <col min="4375" max="4375" width="1.375" style="118" customWidth="1"/>
    <col min="4376" max="4376" width="7" style="118" customWidth="1"/>
    <col min="4377" max="4377" width="1.75" style="118" customWidth="1"/>
    <col min="4378" max="4378" width="5.625" style="118" customWidth="1"/>
    <col min="4379" max="4379" width="5" style="118" customWidth="1"/>
    <col min="4380" max="4380" width="1.875" style="118" customWidth="1"/>
    <col min="4381" max="4381" width="4.875" style="118" customWidth="1"/>
    <col min="4382" max="4382" width="7.875" style="118" customWidth="1"/>
    <col min="4383" max="4383" width="2.5" style="118" customWidth="1"/>
    <col min="4384" max="4384" width="5.125" style="118" customWidth="1"/>
    <col min="4385" max="4385" width="6.375" style="118" customWidth="1"/>
    <col min="4386" max="4386" width="1.375" style="118" customWidth="1"/>
    <col min="4387" max="4387" width="5" style="118" customWidth="1"/>
    <col min="4388" max="4388" width="4.625" style="118" customWidth="1"/>
    <col min="4389" max="4389" width="2.125" style="118" customWidth="1"/>
    <col min="4390" max="4390" width="4.75" style="118" customWidth="1"/>
    <col min="4391" max="4391" width="7" style="118" customWidth="1"/>
    <col min="4392" max="4392" width="1.25" style="118" customWidth="1"/>
    <col min="4393" max="4393" width="4.875" style="118" customWidth="1"/>
    <col min="4394" max="4394" width="3.625" style="118" customWidth="1"/>
    <col min="4395" max="4395" width="3.25" style="118" customWidth="1"/>
    <col min="4396" max="4396" width="2.625" style="118" customWidth="1"/>
    <col min="4397" max="4397" width="2.875" style="118" customWidth="1"/>
    <col min="4398" max="4398" width="3" style="118" customWidth="1"/>
    <col min="4399" max="4399" width="2.875" style="118" customWidth="1"/>
    <col min="4400" max="4400" width="4.25" style="118" customWidth="1"/>
    <col min="4401" max="4401" width="2.5" style="118" customWidth="1"/>
    <col min="4402" max="4402" width="2.875" style="118" customWidth="1"/>
    <col min="4403" max="4403" width="7" style="118" customWidth="1"/>
    <col min="4404" max="4404" width="1.625" style="118" customWidth="1"/>
    <col min="4405" max="4405" width="6" style="118" customWidth="1"/>
    <col min="4406" max="4406" width="7.125" style="118" customWidth="1"/>
    <col min="4407" max="4407" width="1.625" style="118" customWidth="1"/>
    <col min="4408" max="4408" width="5.625" style="118" customWidth="1"/>
    <col min="4409" max="4409" width="3.75" style="118" customWidth="1"/>
    <col min="4410" max="4410" width="2" style="118" customWidth="1"/>
    <col min="4411" max="4411" width="3.875" style="118" customWidth="1"/>
    <col min="4412" max="4412" width="4.875" style="118" customWidth="1"/>
    <col min="4413" max="4413" width="1.625" style="118" customWidth="1"/>
    <col min="4414" max="4414" width="4.75" style="118" customWidth="1"/>
    <col min="4415" max="4415" width="5.875" style="118" customWidth="1"/>
    <col min="4416" max="4416" width="1.25" style="118" customWidth="1"/>
    <col min="4417" max="4417" width="4.625" style="118" customWidth="1"/>
    <col min="4418" max="4418" width="4.75" style="118" customWidth="1"/>
    <col min="4419" max="4419" width="1.375" style="118" customWidth="1"/>
    <col min="4420" max="4420" width="4.75" style="118" customWidth="1"/>
    <col min="4421" max="4421" width="5.875" style="118" customWidth="1"/>
    <col min="4422" max="4422" width="1.125" style="118" customWidth="1"/>
    <col min="4423" max="4423" width="4.75" style="118" customWidth="1"/>
    <col min="4424" max="4424" width="9.625" style="118" customWidth="1"/>
    <col min="4425" max="4427" width="9" style="118"/>
    <col min="4428" max="4428" width="1.75" style="118" customWidth="1"/>
    <col min="4429" max="4429" width="5" style="118" customWidth="1"/>
    <col min="4430" max="4607" width="9" style="118"/>
    <col min="4608" max="4608" width="6.375" style="118" customWidth="1"/>
    <col min="4609" max="4609" width="31.25" style="118" customWidth="1"/>
    <col min="4610" max="4610" width="5.375" style="118" customWidth="1"/>
    <col min="4611" max="4611" width="1.5" style="118" customWidth="1"/>
    <col min="4612" max="4612" width="4.625" style="118" customWidth="1"/>
    <col min="4613" max="4613" width="1.375" style="118" customWidth="1"/>
    <col min="4614" max="4614" width="5.625" style="118" customWidth="1"/>
    <col min="4615" max="4615" width="5.375" style="118" customWidth="1"/>
    <col min="4616" max="4616" width="2.375" style="118" customWidth="1"/>
    <col min="4617" max="4617" width="3.875" style="118" customWidth="1"/>
    <col min="4618" max="4618" width="2" style="118" customWidth="1"/>
    <col min="4619" max="4619" width="6" style="118" customWidth="1"/>
    <col min="4620" max="4620" width="5.5" style="118" customWidth="1"/>
    <col min="4621" max="4621" width="2" style="118" customWidth="1"/>
    <col min="4622" max="4622" width="3.375" style="118" customWidth="1"/>
    <col min="4623" max="4623" width="2.25" style="118" customWidth="1"/>
    <col min="4624" max="4624" width="5.5" style="118" customWidth="1"/>
    <col min="4625" max="4625" width="6.125" style="118" customWidth="1"/>
    <col min="4626" max="4626" width="1.5" style="118" customWidth="1"/>
    <col min="4627" max="4627" width="7.25" style="118" customWidth="1"/>
    <col min="4628" max="4628" width="1.375" style="118" customWidth="1"/>
    <col min="4629" max="4629" width="5.75" style="118" customWidth="1"/>
    <col min="4630" max="4630" width="5.625" style="118" customWidth="1"/>
    <col min="4631" max="4631" width="1.375" style="118" customWidth="1"/>
    <col min="4632" max="4632" width="7" style="118" customWidth="1"/>
    <col min="4633" max="4633" width="1.75" style="118" customWidth="1"/>
    <col min="4634" max="4634" width="5.625" style="118" customWidth="1"/>
    <col min="4635" max="4635" width="5" style="118" customWidth="1"/>
    <col min="4636" max="4636" width="1.875" style="118" customWidth="1"/>
    <col min="4637" max="4637" width="4.875" style="118" customWidth="1"/>
    <col min="4638" max="4638" width="7.875" style="118" customWidth="1"/>
    <col min="4639" max="4639" width="2.5" style="118" customWidth="1"/>
    <col min="4640" max="4640" width="5.125" style="118" customWidth="1"/>
    <col min="4641" max="4641" width="6.375" style="118" customWidth="1"/>
    <col min="4642" max="4642" width="1.375" style="118" customWidth="1"/>
    <col min="4643" max="4643" width="5" style="118" customWidth="1"/>
    <col min="4644" max="4644" width="4.625" style="118" customWidth="1"/>
    <col min="4645" max="4645" width="2.125" style="118" customWidth="1"/>
    <col min="4646" max="4646" width="4.75" style="118" customWidth="1"/>
    <col min="4647" max="4647" width="7" style="118" customWidth="1"/>
    <col min="4648" max="4648" width="1.25" style="118" customWidth="1"/>
    <col min="4649" max="4649" width="4.875" style="118" customWidth="1"/>
    <col min="4650" max="4650" width="3.625" style="118" customWidth="1"/>
    <col min="4651" max="4651" width="3.25" style="118" customWidth="1"/>
    <col min="4652" max="4652" width="2.625" style="118" customWidth="1"/>
    <col min="4653" max="4653" width="2.875" style="118" customWidth="1"/>
    <col min="4654" max="4654" width="3" style="118" customWidth="1"/>
    <col min="4655" max="4655" width="2.875" style="118" customWidth="1"/>
    <col min="4656" max="4656" width="4.25" style="118" customWidth="1"/>
    <col min="4657" max="4657" width="2.5" style="118" customWidth="1"/>
    <col min="4658" max="4658" width="2.875" style="118" customWidth="1"/>
    <col min="4659" max="4659" width="7" style="118" customWidth="1"/>
    <col min="4660" max="4660" width="1.625" style="118" customWidth="1"/>
    <col min="4661" max="4661" width="6" style="118" customWidth="1"/>
    <col min="4662" max="4662" width="7.125" style="118" customWidth="1"/>
    <col min="4663" max="4663" width="1.625" style="118" customWidth="1"/>
    <col min="4664" max="4664" width="5.625" style="118" customWidth="1"/>
    <col min="4665" max="4665" width="3.75" style="118" customWidth="1"/>
    <col min="4666" max="4666" width="2" style="118" customWidth="1"/>
    <col min="4667" max="4667" width="3.875" style="118" customWidth="1"/>
    <col min="4668" max="4668" width="4.875" style="118" customWidth="1"/>
    <col min="4669" max="4669" width="1.625" style="118" customWidth="1"/>
    <col min="4670" max="4670" width="4.75" style="118" customWidth="1"/>
    <col min="4671" max="4671" width="5.875" style="118" customWidth="1"/>
    <col min="4672" max="4672" width="1.25" style="118" customWidth="1"/>
    <col min="4673" max="4673" width="4.625" style="118" customWidth="1"/>
    <col min="4674" max="4674" width="4.75" style="118" customWidth="1"/>
    <col min="4675" max="4675" width="1.375" style="118" customWidth="1"/>
    <col min="4676" max="4676" width="4.75" style="118" customWidth="1"/>
    <col min="4677" max="4677" width="5.875" style="118" customWidth="1"/>
    <col min="4678" max="4678" width="1.125" style="118" customWidth="1"/>
    <col min="4679" max="4679" width="4.75" style="118" customWidth="1"/>
    <col min="4680" max="4680" width="9.625" style="118" customWidth="1"/>
    <col min="4681" max="4683" width="9" style="118"/>
    <col min="4684" max="4684" width="1.75" style="118" customWidth="1"/>
    <col min="4685" max="4685" width="5" style="118" customWidth="1"/>
    <col min="4686" max="4863" width="9" style="118"/>
    <col min="4864" max="4864" width="6.375" style="118" customWidth="1"/>
    <col min="4865" max="4865" width="31.25" style="118" customWidth="1"/>
    <col min="4866" max="4866" width="5.375" style="118" customWidth="1"/>
    <col min="4867" max="4867" width="1.5" style="118" customWidth="1"/>
    <col min="4868" max="4868" width="4.625" style="118" customWidth="1"/>
    <col min="4869" max="4869" width="1.375" style="118" customWidth="1"/>
    <col min="4870" max="4870" width="5.625" style="118" customWidth="1"/>
    <col min="4871" max="4871" width="5.375" style="118" customWidth="1"/>
    <col min="4872" max="4872" width="2.375" style="118" customWidth="1"/>
    <col min="4873" max="4873" width="3.875" style="118" customWidth="1"/>
    <col min="4874" max="4874" width="2" style="118" customWidth="1"/>
    <col min="4875" max="4875" width="6" style="118" customWidth="1"/>
    <col min="4876" max="4876" width="5.5" style="118" customWidth="1"/>
    <col min="4877" max="4877" width="2" style="118" customWidth="1"/>
    <col min="4878" max="4878" width="3.375" style="118" customWidth="1"/>
    <col min="4879" max="4879" width="2.25" style="118" customWidth="1"/>
    <col min="4880" max="4880" width="5.5" style="118" customWidth="1"/>
    <col min="4881" max="4881" width="6.125" style="118" customWidth="1"/>
    <col min="4882" max="4882" width="1.5" style="118" customWidth="1"/>
    <col min="4883" max="4883" width="7.25" style="118" customWidth="1"/>
    <col min="4884" max="4884" width="1.375" style="118" customWidth="1"/>
    <col min="4885" max="4885" width="5.75" style="118" customWidth="1"/>
    <col min="4886" max="4886" width="5.625" style="118" customWidth="1"/>
    <col min="4887" max="4887" width="1.375" style="118" customWidth="1"/>
    <col min="4888" max="4888" width="7" style="118" customWidth="1"/>
    <col min="4889" max="4889" width="1.75" style="118" customWidth="1"/>
    <col min="4890" max="4890" width="5.625" style="118" customWidth="1"/>
    <col min="4891" max="4891" width="5" style="118" customWidth="1"/>
    <col min="4892" max="4892" width="1.875" style="118" customWidth="1"/>
    <col min="4893" max="4893" width="4.875" style="118" customWidth="1"/>
    <col min="4894" max="4894" width="7.875" style="118" customWidth="1"/>
    <col min="4895" max="4895" width="2.5" style="118" customWidth="1"/>
    <col min="4896" max="4896" width="5.125" style="118" customWidth="1"/>
    <col min="4897" max="4897" width="6.375" style="118" customWidth="1"/>
    <col min="4898" max="4898" width="1.375" style="118" customWidth="1"/>
    <col min="4899" max="4899" width="5" style="118" customWidth="1"/>
    <col min="4900" max="4900" width="4.625" style="118" customWidth="1"/>
    <col min="4901" max="4901" width="2.125" style="118" customWidth="1"/>
    <col min="4902" max="4902" width="4.75" style="118" customWidth="1"/>
    <col min="4903" max="4903" width="7" style="118" customWidth="1"/>
    <col min="4904" max="4904" width="1.25" style="118" customWidth="1"/>
    <col min="4905" max="4905" width="4.875" style="118" customWidth="1"/>
    <col min="4906" max="4906" width="3.625" style="118" customWidth="1"/>
    <col min="4907" max="4907" width="3.25" style="118" customWidth="1"/>
    <col min="4908" max="4908" width="2.625" style="118" customWidth="1"/>
    <col min="4909" max="4909" width="2.875" style="118" customWidth="1"/>
    <col min="4910" max="4910" width="3" style="118" customWidth="1"/>
    <col min="4911" max="4911" width="2.875" style="118" customWidth="1"/>
    <col min="4912" max="4912" width="4.25" style="118" customWidth="1"/>
    <col min="4913" max="4913" width="2.5" style="118" customWidth="1"/>
    <col min="4914" max="4914" width="2.875" style="118" customWidth="1"/>
    <col min="4915" max="4915" width="7" style="118" customWidth="1"/>
    <col min="4916" max="4916" width="1.625" style="118" customWidth="1"/>
    <col min="4917" max="4917" width="6" style="118" customWidth="1"/>
    <col min="4918" max="4918" width="7.125" style="118" customWidth="1"/>
    <col min="4919" max="4919" width="1.625" style="118" customWidth="1"/>
    <col min="4920" max="4920" width="5.625" style="118" customWidth="1"/>
    <col min="4921" max="4921" width="3.75" style="118" customWidth="1"/>
    <col min="4922" max="4922" width="2" style="118" customWidth="1"/>
    <col min="4923" max="4923" width="3.875" style="118" customWidth="1"/>
    <col min="4924" max="4924" width="4.875" style="118" customWidth="1"/>
    <col min="4925" max="4925" width="1.625" style="118" customWidth="1"/>
    <col min="4926" max="4926" width="4.75" style="118" customWidth="1"/>
    <col min="4927" max="4927" width="5.875" style="118" customWidth="1"/>
    <col min="4928" max="4928" width="1.25" style="118" customWidth="1"/>
    <col min="4929" max="4929" width="4.625" style="118" customWidth="1"/>
    <col min="4930" max="4930" width="4.75" style="118" customWidth="1"/>
    <col min="4931" max="4931" width="1.375" style="118" customWidth="1"/>
    <col min="4932" max="4932" width="4.75" style="118" customWidth="1"/>
    <col min="4933" max="4933" width="5.875" style="118" customWidth="1"/>
    <col min="4934" max="4934" width="1.125" style="118" customWidth="1"/>
    <col min="4935" max="4935" width="4.75" style="118" customWidth="1"/>
    <col min="4936" max="4936" width="9.625" style="118" customWidth="1"/>
    <col min="4937" max="4939" width="9" style="118"/>
    <col min="4940" max="4940" width="1.75" style="118" customWidth="1"/>
    <col min="4941" max="4941" width="5" style="118" customWidth="1"/>
    <col min="4942" max="5119" width="9" style="118"/>
    <col min="5120" max="5120" width="6.375" style="118" customWidth="1"/>
    <col min="5121" max="5121" width="31.25" style="118" customWidth="1"/>
    <col min="5122" max="5122" width="5.375" style="118" customWidth="1"/>
    <col min="5123" max="5123" width="1.5" style="118" customWidth="1"/>
    <col min="5124" max="5124" width="4.625" style="118" customWidth="1"/>
    <col min="5125" max="5125" width="1.375" style="118" customWidth="1"/>
    <col min="5126" max="5126" width="5.625" style="118" customWidth="1"/>
    <col min="5127" max="5127" width="5.375" style="118" customWidth="1"/>
    <col min="5128" max="5128" width="2.375" style="118" customWidth="1"/>
    <col min="5129" max="5129" width="3.875" style="118" customWidth="1"/>
    <col min="5130" max="5130" width="2" style="118" customWidth="1"/>
    <col min="5131" max="5131" width="6" style="118" customWidth="1"/>
    <col min="5132" max="5132" width="5.5" style="118" customWidth="1"/>
    <col min="5133" max="5133" width="2" style="118" customWidth="1"/>
    <col min="5134" max="5134" width="3.375" style="118" customWidth="1"/>
    <col min="5135" max="5135" width="2.25" style="118" customWidth="1"/>
    <col min="5136" max="5136" width="5.5" style="118" customWidth="1"/>
    <col min="5137" max="5137" width="6.125" style="118" customWidth="1"/>
    <col min="5138" max="5138" width="1.5" style="118" customWidth="1"/>
    <col min="5139" max="5139" width="7.25" style="118" customWidth="1"/>
    <col min="5140" max="5140" width="1.375" style="118" customWidth="1"/>
    <col min="5141" max="5141" width="5.75" style="118" customWidth="1"/>
    <col min="5142" max="5142" width="5.625" style="118" customWidth="1"/>
    <col min="5143" max="5143" width="1.375" style="118" customWidth="1"/>
    <col min="5144" max="5144" width="7" style="118" customWidth="1"/>
    <col min="5145" max="5145" width="1.75" style="118" customWidth="1"/>
    <col min="5146" max="5146" width="5.625" style="118" customWidth="1"/>
    <col min="5147" max="5147" width="5" style="118" customWidth="1"/>
    <col min="5148" max="5148" width="1.875" style="118" customWidth="1"/>
    <col min="5149" max="5149" width="4.875" style="118" customWidth="1"/>
    <col min="5150" max="5150" width="7.875" style="118" customWidth="1"/>
    <col min="5151" max="5151" width="2.5" style="118" customWidth="1"/>
    <col min="5152" max="5152" width="5.125" style="118" customWidth="1"/>
    <col min="5153" max="5153" width="6.375" style="118" customWidth="1"/>
    <col min="5154" max="5154" width="1.375" style="118" customWidth="1"/>
    <col min="5155" max="5155" width="5" style="118" customWidth="1"/>
    <col min="5156" max="5156" width="4.625" style="118" customWidth="1"/>
    <col min="5157" max="5157" width="2.125" style="118" customWidth="1"/>
    <col min="5158" max="5158" width="4.75" style="118" customWidth="1"/>
    <col min="5159" max="5159" width="7" style="118" customWidth="1"/>
    <col min="5160" max="5160" width="1.25" style="118" customWidth="1"/>
    <col min="5161" max="5161" width="4.875" style="118" customWidth="1"/>
    <col min="5162" max="5162" width="3.625" style="118" customWidth="1"/>
    <col min="5163" max="5163" width="3.25" style="118" customWidth="1"/>
    <col min="5164" max="5164" width="2.625" style="118" customWidth="1"/>
    <col min="5165" max="5165" width="2.875" style="118" customWidth="1"/>
    <col min="5166" max="5166" width="3" style="118" customWidth="1"/>
    <col min="5167" max="5167" width="2.875" style="118" customWidth="1"/>
    <col min="5168" max="5168" width="4.25" style="118" customWidth="1"/>
    <col min="5169" max="5169" width="2.5" style="118" customWidth="1"/>
    <col min="5170" max="5170" width="2.875" style="118" customWidth="1"/>
    <col min="5171" max="5171" width="7" style="118" customWidth="1"/>
    <col min="5172" max="5172" width="1.625" style="118" customWidth="1"/>
    <col min="5173" max="5173" width="6" style="118" customWidth="1"/>
    <col min="5174" max="5174" width="7.125" style="118" customWidth="1"/>
    <col min="5175" max="5175" width="1.625" style="118" customWidth="1"/>
    <col min="5176" max="5176" width="5.625" style="118" customWidth="1"/>
    <col min="5177" max="5177" width="3.75" style="118" customWidth="1"/>
    <col min="5178" max="5178" width="2" style="118" customWidth="1"/>
    <col min="5179" max="5179" width="3.875" style="118" customWidth="1"/>
    <col min="5180" max="5180" width="4.875" style="118" customWidth="1"/>
    <col min="5181" max="5181" width="1.625" style="118" customWidth="1"/>
    <col min="5182" max="5182" width="4.75" style="118" customWidth="1"/>
    <col min="5183" max="5183" width="5.875" style="118" customWidth="1"/>
    <col min="5184" max="5184" width="1.25" style="118" customWidth="1"/>
    <col min="5185" max="5185" width="4.625" style="118" customWidth="1"/>
    <col min="5186" max="5186" width="4.75" style="118" customWidth="1"/>
    <col min="5187" max="5187" width="1.375" style="118" customWidth="1"/>
    <col min="5188" max="5188" width="4.75" style="118" customWidth="1"/>
    <col min="5189" max="5189" width="5.875" style="118" customWidth="1"/>
    <col min="5190" max="5190" width="1.125" style="118" customWidth="1"/>
    <col min="5191" max="5191" width="4.75" style="118" customWidth="1"/>
    <col min="5192" max="5192" width="9.625" style="118" customWidth="1"/>
    <col min="5193" max="5195" width="9" style="118"/>
    <col min="5196" max="5196" width="1.75" style="118" customWidth="1"/>
    <col min="5197" max="5197" width="5" style="118" customWidth="1"/>
    <col min="5198" max="5375" width="9" style="118"/>
    <col min="5376" max="5376" width="6.375" style="118" customWidth="1"/>
    <col min="5377" max="5377" width="31.25" style="118" customWidth="1"/>
    <col min="5378" max="5378" width="5.375" style="118" customWidth="1"/>
    <col min="5379" max="5379" width="1.5" style="118" customWidth="1"/>
    <col min="5380" max="5380" width="4.625" style="118" customWidth="1"/>
    <col min="5381" max="5381" width="1.375" style="118" customWidth="1"/>
    <col min="5382" max="5382" width="5.625" style="118" customWidth="1"/>
    <col min="5383" max="5383" width="5.375" style="118" customWidth="1"/>
    <col min="5384" max="5384" width="2.375" style="118" customWidth="1"/>
    <col min="5385" max="5385" width="3.875" style="118" customWidth="1"/>
    <col min="5386" max="5386" width="2" style="118" customWidth="1"/>
    <col min="5387" max="5387" width="6" style="118" customWidth="1"/>
    <col min="5388" max="5388" width="5.5" style="118" customWidth="1"/>
    <col min="5389" max="5389" width="2" style="118" customWidth="1"/>
    <col min="5390" max="5390" width="3.375" style="118" customWidth="1"/>
    <col min="5391" max="5391" width="2.25" style="118" customWidth="1"/>
    <col min="5392" max="5392" width="5.5" style="118" customWidth="1"/>
    <col min="5393" max="5393" width="6.125" style="118" customWidth="1"/>
    <col min="5394" max="5394" width="1.5" style="118" customWidth="1"/>
    <col min="5395" max="5395" width="7.25" style="118" customWidth="1"/>
    <col min="5396" max="5396" width="1.375" style="118" customWidth="1"/>
    <col min="5397" max="5397" width="5.75" style="118" customWidth="1"/>
    <col min="5398" max="5398" width="5.625" style="118" customWidth="1"/>
    <col min="5399" max="5399" width="1.375" style="118" customWidth="1"/>
    <col min="5400" max="5400" width="7" style="118" customWidth="1"/>
    <col min="5401" max="5401" width="1.75" style="118" customWidth="1"/>
    <col min="5402" max="5402" width="5.625" style="118" customWidth="1"/>
    <col min="5403" max="5403" width="5" style="118" customWidth="1"/>
    <col min="5404" max="5404" width="1.875" style="118" customWidth="1"/>
    <col min="5405" max="5405" width="4.875" style="118" customWidth="1"/>
    <col min="5406" max="5406" width="7.875" style="118" customWidth="1"/>
    <col min="5407" max="5407" width="2.5" style="118" customWidth="1"/>
    <col min="5408" max="5408" width="5.125" style="118" customWidth="1"/>
    <col min="5409" max="5409" width="6.375" style="118" customWidth="1"/>
    <col min="5410" max="5410" width="1.375" style="118" customWidth="1"/>
    <col min="5411" max="5411" width="5" style="118" customWidth="1"/>
    <col min="5412" max="5412" width="4.625" style="118" customWidth="1"/>
    <col min="5413" max="5413" width="2.125" style="118" customWidth="1"/>
    <col min="5414" max="5414" width="4.75" style="118" customWidth="1"/>
    <col min="5415" max="5415" width="7" style="118" customWidth="1"/>
    <col min="5416" max="5416" width="1.25" style="118" customWidth="1"/>
    <col min="5417" max="5417" width="4.875" style="118" customWidth="1"/>
    <col min="5418" max="5418" width="3.625" style="118" customWidth="1"/>
    <col min="5419" max="5419" width="3.25" style="118" customWidth="1"/>
    <col min="5420" max="5420" width="2.625" style="118" customWidth="1"/>
    <col min="5421" max="5421" width="2.875" style="118" customWidth="1"/>
    <col min="5422" max="5422" width="3" style="118" customWidth="1"/>
    <col min="5423" max="5423" width="2.875" style="118" customWidth="1"/>
    <col min="5424" max="5424" width="4.25" style="118" customWidth="1"/>
    <col min="5425" max="5425" width="2.5" style="118" customWidth="1"/>
    <col min="5426" max="5426" width="2.875" style="118" customWidth="1"/>
    <col min="5427" max="5427" width="7" style="118" customWidth="1"/>
    <col min="5428" max="5428" width="1.625" style="118" customWidth="1"/>
    <col min="5429" max="5429" width="6" style="118" customWidth="1"/>
    <col min="5430" max="5430" width="7.125" style="118" customWidth="1"/>
    <col min="5431" max="5431" width="1.625" style="118" customWidth="1"/>
    <col min="5432" max="5432" width="5.625" style="118" customWidth="1"/>
    <col min="5433" max="5433" width="3.75" style="118" customWidth="1"/>
    <col min="5434" max="5434" width="2" style="118" customWidth="1"/>
    <col min="5435" max="5435" width="3.875" style="118" customWidth="1"/>
    <col min="5436" max="5436" width="4.875" style="118" customWidth="1"/>
    <col min="5437" max="5437" width="1.625" style="118" customWidth="1"/>
    <col min="5438" max="5438" width="4.75" style="118" customWidth="1"/>
    <col min="5439" max="5439" width="5.875" style="118" customWidth="1"/>
    <col min="5440" max="5440" width="1.25" style="118" customWidth="1"/>
    <col min="5441" max="5441" width="4.625" style="118" customWidth="1"/>
    <col min="5442" max="5442" width="4.75" style="118" customWidth="1"/>
    <col min="5443" max="5443" width="1.375" style="118" customWidth="1"/>
    <col min="5444" max="5444" width="4.75" style="118" customWidth="1"/>
    <col min="5445" max="5445" width="5.875" style="118" customWidth="1"/>
    <col min="5446" max="5446" width="1.125" style="118" customWidth="1"/>
    <col min="5447" max="5447" width="4.75" style="118" customWidth="1"/>
    <col min="5448" max="5448" width="9.625" style="118" customWidth="1"/>
    <col min="5449" max="5451" width="9" style="118"/>
    <col min="5452" max="5452" width="1.75" style="118" customWidth="1"/>
    <col min="5453" max="5453" width="5" style="118" customWidth="1"/>
    <col min="5454" max="5631" width="9" style="118"/>
    <col min="5632" max="5632" width="6.375" style="118" customWidth="1"/>
    <col min="5633" max="5633" width="31.25" style="118" customWidth="1"/>
    <col min="5634" max="5634" width="5.375" style="118" customWidth="1"/>
    <col min="5635" max="5635" width="1.5" style="118" customWidth="1"/>
    <col min="5636" max="5636" width="4.625" style="118" customWidth="1"/>
    <col min="5637" max="5637" width="1.375" style="118" customWidth="1"/>
    <col min="5638" max="5638" width="5.625" style="118" customWidth="1"/>
    <col min="5639" max="5639" width="5.375" style="118" customWidth="1"/>
    <col min="5640" max="5640" width="2.375" style="118" customWidth="1"/>
    <col min="5641" max="5641" width="3.875" style="118" customWidth="1"/>
    <col min="5642" max="5642" width="2" style="118" customWidth="1"/>
    <col min="5643" max="5643" width="6" style="118" customWidth="1"/>
    <col min="5644" max="5644" width="5.5" style="118" customWidth="1"/>
    <col min="5645" max="5645" width="2" style="118" customWidth="1"/>
    <col min="5646" max="5646" width="3.375" style="118" customWidth="1"/>
    <col min="5647" max="5647" width="2.25" style="118" customWidth="1"/>
    <col min="5648" max="5648" width="5.5" style="118" customWidth="1"/>
    <col min="5649" max="5649" width="6.125" style="118" customWidth="1"/>
    <col min="5650" max="5650" width="1.5" style="118" customWidth="1"/>
    <col min="5651" max="5651" width="7.25" style="118" customWidth="1"/>
    <col min="5652" max="5652" width="1.375" style="118" customWidth="1"/>
    <col min="5653" max="5653" width="5.75" style="118" customWidth="1"/>
    <col min="5654" max="5654" width="5.625" style="118" customWidth="1"/>
    <col min="5655" max="5655" width="1.375" style="118" customWidth="1"/>
    <col min="5656" max="5656" width="7" style="118" customWidth="1"/>
    <col min="5657" max="5657" width="1.75" style="118" customWidth="1"/>
    <col min="5658" max="5658" width="5.625" style="118" customWidth="1"/>
    <col min="5659" max="5659" width="5" style="118" customWidth="1"/>
    <col min="5660" max="5660" width="1.875" style="118" customWidth="1"/>
    <col min="5661" max="5661" width="4.875" style="118" customWidth="1"/>
    <col min="5662" max="5662" width="7.875" style="118" customWidth="1"/>
    <col min="5663" max="5663" width="2.5" style="118" customWidth="1"/>
    <col min="5664" max="5664" width="5.125" style="118" customWidth="1"/>
    <col min="5665" max="5665" width="6.375" style="118" customWidth="1"/>
    <col min="5666" max="5666" width="1.375" style="118" customWidth="1"/>
    <col min="5667" max="5667" width="5" style="118" customWidth="1"/>
    <col min="5668" max="5668" width="4.625" style="118" customWidth="1"/>
    <col min="5669" max="5669" width="2.125" style="118" customWidth="1"/>
    <col min="5670" max="5670" width="4.75" style="118" customWidth="1"/>
    <col min="5671" max="5671" width="7" style="118" customWidth="1"/>
    <col min="5672" max="5672" width="1.25" style="118" customWidth="1"/>
    <col min="5673" max="5673" width="4.875" style="118" customWidth="1"/>
    <col min="5674" max="5674" width="3.625" style="118" customWidth="1"/>
    <col min="5675" max="5675" width="3.25" style="118" customWidth="1"/>
    <col min="5676" max="5676" width="2.625" style="118" customWidth="1"/>
    <col min="5677" max="5677" width="2.875" style="118" customWidth="1"/>
    <col min="5678" max="5678" width="3" style="118" customWidth="1"/>
    <col min="5679" max="5679" width="2.875" style="118" customWidth="1"/>
    <col min="5680" max="5680" width="4.25" style="118" customWidth="1"/>
    <col min="5681" max="5681" width="2.5" style="118" customWidth="1"/>
    <col min="5682" max="5682" width="2.875" style="118" customWidth="1"/>
    <col min="5683" max="5683" width="7" style="118" customWidth="1"/>
    <col min="5684" max="5684" width="1.625" style="118" customWidth="1"/>
    <col min="5685" max="5685" width="6" style="118" customWidth="1"/>
    <col min="5686" max="5686" width="7.125" style="118" customWidth="1"/>
    <col min="5687" max="5687" width="1.625" style="118" customWidth="1"/>
    <col min="5688" max="5688" width="5.625" style="118" customWidth="1"/>
    <col min="5689" max="5689" width="3.75" style="118" customWidth="1"/>
    <col min="5690" max="5690" width="2" style="118" customWidth="1"/>
    <col min="5691" max="5691" width="3.875" style="118" customWidth="1"/>
    <col min="5692" max="5692" width="4.875" style="118" customWidth="1"/>
    <col min="5693" max="5693" width="1.625" style="118" customWidth="1"/>
    <col min="5694" max="5694" width="4.75" style="118" customWidth="1"/>
    <col min="5695" max="5695" width="5.875" style="118" customWidth="1"/>
    <col min="5696" max="5696" width="1.25" style="118" customWidth="1"/>
    <col min="5697" max="5697" width="4.625" style="118" customWidth="1"/>
    <col min="5698" max="5698" width="4.75" style="118" customWidth="1"/>
    <col min="5699" max="5699" width="1.375" style="118" customWidth="1"/>
    <col min="5700" max="5700" width="4.75" style="118" customWidth="1"/>
    <col min="5701" max="5701" width="5.875" style="118" customWidth="1"/>
    <col min="5702" max="5702" width="1.125" style="118" customWidth="1"/>
    <col min="5703" max="5703" width="4.75" style="118" customWidth="1"/>
    <col min="5704" max="5704" width="9.625" style="118" customWidth="1"/>
    <col min="5705" max="5707" width="9" style="118"/>
    <col min="5708" max="5708" width="1.75" style="118" customWidth="1"/>
    <col min="5709" max="5709" width="5" style="118" customWidth="1"/>
    <col min="5710" max="5887" width="9" style="118"/>
    <col min="5888" max="5888" width="6.375" style="118" customWidth="1"/>
    <col min="5889" max="5889" width="31.25" style="118" customWidth="1"/>
    <col min="5890" max="5890" width="5.375" style="118" customWidth="1"/>
    <col min="5891" max="5891" width="1.5" style="118" customWidth="1"/>
    <col min="5892" max="5892" width="4.625" style="118" customWidth="1"/>
    <col min="5893" max="5893" width="1.375" style="118" customWidth="1"/>
    <col min="5894" max="5894" width="5.625" style="118" customWidth="1"/>
    <col min="5895" max="5895" width="5.375" style="118" customWidth="1"/>
    <col min="5896" max="5896" width="2.375" style="118" customWidth="1"/>
    <col min="5897" max="5897" width="3.875" style="118" customWidth="1"/>
    <col min="5898" max="5898" width="2" style="118" customWidth="1"/>
    <col min="5899" max="5899" width="6" style="118" customWidth="1"/>
    <col min="5900" max="5900" width="5.5" style="118" customWidth="1"/>
    <col min="5901" max="5901" width="2" style="118" customWidth="1"/>
    <col min="5902" max="5902" width="3.375" style="118" customWidth="1"/>
    <col min="5903" max="5903" width="2.25" style="118" customWidth="1"/>
    <col min="5904" max="5904" width="5.5" style="118" customWidth="1"/>
    <col min="5905" max="5905" width="6.125" style="118" customWidth="1"/>
    <col min="5906" max="5906" width="1.5" style="118" customWidth="1"/>
    <col min="5907" max="5907" width="7.25" style="118" customWidth="1"/>
    <col min="5908" max="5908" width="1.375" style="118" customWidth="1"/>
    <col min="5909" max="5909" width="5.75" style="118" customWidth="1"/>
    <col min="5910" max="5910" width="5.625" style="118" customWidth="1"/>
    <col min="5911" max="5911" width="1.375" style="118" customWidth="1"/>
    <col min="5912" max="5912" width="7" style="118" customWidth="1"/>
    <col min="5913" max="5913" width="1.75" style="118" customWidth="1"/>
    <col min="5914" max="5914" width="5.625" style="118" customWidth="1"/>
    <col min="5915" max="5915" width="5" style="118" customWidth="1"/>
    <col min="5916" max="5916" width="1.875" style="118" customWidth="1"/>
    <col min="5917" max="5917" width="4.875" style="118" customWidth="1"/>
    <col min="5918" max="5918" width="7.875" style="118" customWidth="1"/>
    <col min="5919" max="5919" width="2.5" style="118" customWidth="1"/>
    <col min="5920" max="5920" width="5.125" style="118" customWidth="1"/>
    <col min="5921" max="5921" width="6.375" style="118" customWidth="1"/>
    <col min="5922" max="5922" width="1.375" style="118" customWidth="1"/>
    <col min="5923" max="5923" width="5" style="118" customWidth="1"/>
    <col min="5924" max="5924" width="4.625" style="118" customWidth="1"/>
    <col min="5925" max="5925" width="2.125" style="118" customWidth="1"/>
    <col min="5926" max="5926" width="4.75" style="118" customWidth="1"/>
    <col min="5927" max="5927" width="7" style="118" customWidth="1"/>
    <col min="5928" max="5928" width="1.25" style="118" customWidth="1"/>
    <col min="5929" max="5929" width="4.875" style="118" customWidth="1"/>
    <col min="5930" max="5930" width="3.625" style="118" customWidth="1"/>
    <col min="5931" max="5931" width="3.25" style="118" customWidth="1"/>
    <col min="5932" max="5932" width="2.625" style="118" customWidth="1"/>
    <col min="5933" max="5933" width="2.875" style="118" customWidth="1"/>
    <col min="5934" max="5934" width="3" style="118" customWidth="1"/>
    <col min="5935" max="5935" width="2.875" style="118" customWidth="1"/>
    <col min="5936" max="5936" width="4.25" style="118" customWidth="1"/>
    <col min="5937" max="5937" width="2.5" style="118" customWidth="1"/>
    <col min="5938" max="5938" width="2.875" style="118" customWidth="1"/>
    <col min="5939" max="5939" width="7" style="118" customWidth="1"/>
    <col min="5940" max="5940" width="1.625" style="118" customWidth="1"/>
    <col min="5941" max="5941" width="6" style="118" customWidth="1"/>
    <col min="5942" max="5942" width="7.125" style="118" customWidth="1"/>
    <col min="5943" max="5943" width="1.625" style="118" customWidth="1"/>
    <col min="5944" max="5944" width="5.625" style="118" customWidth="1"/>
    <col min="5945" max="5945" width="3.75" style="118" customWidth="1"/>
    <col min="5946" max="5946" width="2" style="118" customWidth="1"/>
    <col min="5947" max="5947" width="3.875" style="118" customWidth="1"/>
    <col min="5948" max="5948" width="4.875" style="118" customWidth="1"/>
    <col min="5949" max="5949" width="1.625" style="118" customWidth="1"/>
    <col min="5950" max="5950" width="4.75" style="118" customWidth="1"/>
    <col min="5951" max="5951" width="5.875" style="118" customWidth="1"/>
    <col min="5952" max="5952" width="1.25" style="118" customWidth="1"/>
    <col min="5953" max="5953" width="4.625" style="118" customWidth="1"/>
    <col min="5954" max="5954" width="4.75" style="118" customWidth="1"/>
    <col min="5955" max="5955" width="1.375" style="118" customWidth="1"/>
    <col min="5956" max="5956" width="4.75" style="118" customWidth="1"/>
    <col min="5957" max="5957" width="5.875" style="118" customWidth="1"/>
    <col min="5958" max="5958" width="1.125" style="118" customWidth="1"/>
    <col min="5959" max="5959" width="4.75" style="118" customWidth="1"/>
    <col min="5960" max="5960" width="9.625" style="118" customWidth="1"/>
    <col min="5961" max="5963" width="9" style="118"/>
    <col min="5964" max="5964" width="1.75" style="118" customWidth="1"/>
    <col min="5965" max="5965" width="5" style="118" customWidth="1"/>
    <col min="5966" max="6143" width="9" style="118"/>
    <col min="6144" max="6144" width="6.375" style="118" customWidth="1"/>
    <col min="6145" max="6145" width="31.25" style="118" customWidth="1"/>
    <col min="6146" max="6146" width="5.375" style="118" customWidth="1"/>
    <col min="6147" max="6147" width="1.5" style="118" customWidth="1"/>
    <col min="6148" max="6148" width="4.625" style="118" customWidth="1"/>
    <col min="6149" max="6149" width="1.375" style="118" customWidth="1"/>
    <col min="6150" max="6150" width="5.625" style="118" customWidth="1"/>
    <col min="6151" max="6151" width="5.375" style="118" customWidth="1"/>
    <col min="6152" max="6152" width="2.375" style="118" customWidth="1"/>
    <col min="6153" max="6153" width="3.875" style="118" customWidth="1"/>
    <col min="6154" max="6154" width="2" style="118" customWidth="1"/>
    <col min="6155" max="6155" width="6" style="118" customWidth="1"/>
    <col min="6156" max="6156" width="5.5" style="118" customWidth="1"/>
    <col min="6157" max="6157" width="2" style="118" customWidth="1"/>
    <col min="6158" max="6158" width="3.375" style="118" customWidth="1"/>
    <col min="6159" max="6159" width="2.25" style="118" customWidth="1"/>
    <col min="6160" max="6160" width="5.5" style="118" customWidth="1"/>
    <col min="6161" max="6161" width="6.125" style="118" customWidth="1"/>
    <col min="6162" max="6162" width="1.5" style="118" customWidth="1"/>
    <col min="6163" max="6163" width="7.25" style="118" customWidth="1"/>
    <col min="6164" max="6164" width="1.375" style="118" customWidth="1"/>
    <col min="6165" max="6165" width="5.75" style="118" customWidth="1"/>
    <col min="6166" max="6166" width="5.625" style="118" customWidth="1"/>
    <col min="6167" max="6167" width="1.375" style="118" customWidth="1"/>
    <col min="6168" max="6168" width="7" style="118" customWidth="1"/>
    <col min="6169" max="6169" width="1.75" style="118" customWidth="1"/>
    <col min="6170" max="6170" width="5.625" style="118" customWidth="1"/>
    <col min="6171" max="6171" width="5" style="118" customWidth="1"/>
    <col min="6172" max="6172" width="1.875" style="118" customWidth="1"/>
    <col min="6173" max="6173" width="4.875" style="118" customWidth="1"/>
    <col min="6174" max="6174" width="7.875" style="118" customWidth="1"/>
    <col min="6175" max="6175" width="2.5" style="118" customWidth="1"/>
    <col min="6176" max="6176" width="5.125" style="118" customWidth="1"/>
    <col min="6177" max="6177" width="6.375" style="118" customWidth="1"/>
    <col min="6178" max="6178" width="1.375" style="118" customWidth="1"/>
    <col min="6179" max="6179" width="5" style="118" customWidth="1"/>
    <col min="6180" max="6180" width="4.625" style="118" customWidth="1"/>
    <col min="6181" max="6181" width="2.125" style="118" customWidth="1"/>
    <col min="6182" max="6182" width="4.75" style="118" customWidth="1"/>
    <col min="6183" max="6183" width="7" style="118" customWidth="1"/>
    <col min="6184" max="6184" width="1.25" style="118" customWidth="1"/>
    <col min="6185" max="6185" width="4.875" style="118" customWidth="1"/>
    <col min="6186" max="6186" width="3.625" style="118" customWidth="1"/>
    <col min="6187" max="6187" width="3.25" style="118" customWidth="1"/>
    <col min="6188" max="6188" width="2.625" style="118" customWidth="1"/>
    <col min="6189" max="6189" width="2.875" style="118" customWidth="1"/>
    <col min="6190" max="6190" width="3" style="118" customWidth="1"/>
    <col min="6191" max="6191" width="2.875" style="118" customWidth="1"/>
    <col min="6192" max="6192" width="4.25" style="118" customWidth="1"/>
    <col min="6193" max="6193" width="2.5" style="118" customWidth="1"/>
    <col min="6194" max="6194" width="2.875" style="118" customWidth="1"/>
    <col min="6195" max="6195" width="7" style="118" customWidth="1"/>
    <col min="6196" max="6196" width="1.625" style="118" customWidth="1"/>
    <col min="6197" max="6197" width="6" style="118" customWidth="1"/>
    <col min="6198" max="6198" width="7.125" style="118" customWidth="1"/>
    <col min="6199" max="6199" width="1.625" style="118" customWidth="1"/>
    <col min="6200" max="6200" width="5.625" style="118" customWidth="1"/>
    <col min="6201" max="6201" width="3.75" style="118" customWidth="1"/>
    <col min="6202" max="6202" width="2" style="118" customWidth="1"/>
    <col min="6203" max="6203" width="3.875" style="118" customWidth="1"/>
    <col min="6204" max="6204" width="4.875" style="118" customWidth="1"/>
    <col min="6205" max="6205" width="1.625" style="118" customWidth="1"/>
    <col min="6206" max="6206" width="4.75" style="118" customWidth="1"/>
    <col min="6207" max="6207" width="5.875" style="118" customWidth="1"/>
    <col min="6208" max="6208" width="1.25" style="118" customWidth="1"/>
    <col min="6209" max="6209" width="4.625" style="118" customWidth="1"/>
    <col min="6210" max="6210" width="4.75" style="118" customWidth="1"/>
    <col min="6211" max="6211" width="1.375" style="118" customWidth="1"/>
    <col min="6212" max="6212" width="4.75" style="118" customWidth="1"/>
    <col min="6213" max="6213" width="5.875" style="118" customWidth="1"/>
    <col min="6214" max="6214" width="1.125" style="118" customWidth="1"/>
    <col min="6215" max="6215" width="4.75" style="118" customWidth="1"/>
    <col min="6216" max="6216" width="9.625" style="118" customWidth="1"/>
    <col min="6217" max="6219" width="9" style="118"/>
    <col min="6220" max="6220" width="1.75" style="118" customWidth="1"/>
    <col min="6221" max="6221" width="5" style="118" customWidth="1"/>
    <col min="6222" max="6399" width="9" style="118"/>
    <col min="6400" max="6400" width="6.375" style="118" customWidth="1"/>
    <col min="6401" max="6401" width="31.25" style="118" customWidth="1"/>
    <col min="6402" max="6402" width="5.375" style="118" customWidth="1"/>
    <col min="6403" max="6403" width="1.5" style="118" customWidth="1"/>
    <col min="6404" max="6404" width="4.625" style="118" customWidth="1"/>
    <col min="6405" max="6405" width="1.375" style="118" customWidth="1"/>
    <col min="6406" max="6406" width="5.625" style="118" customWidth="1"/>
    <col min="6407" max="6407" width="5.375" style="118" customWidth="1"/>
    <col min="6408" max="6408" width="2.375" style="118" customWidth="1"/>
    <col min="6409" max="6409" width="3.875" style="118" customWidth="1"/>
    <col min="6410" max="6410" width="2" style="118" customWidth="1"/>
    <col min="6411" max="6411" width="6" style="118" customWidth="1"/>
    <col min="6412" max="6412" width="5.5" style="118" customWidth="1"/>
    <col min="6413" max="6413" width="2" style="118" customWidth="1"/>
    <col min="6414" max="6414" width="3.375" style="118" customWidth="1"/>
    <col min="6415" max="6415" width="2.25" style="118" customWidth="1"/>
    <col min="6416" max="6416" width="5.5" style="118" customWidth="1"/>
    <col min="6417" max="6417" width="6.125" style="118" customWidth="1"/>
    <col min="6418" max="6418" width="1.5" style="118" customWidth="1"/>
    <col min="6419" max="6419" width="7.25" style="118" customWidth="1"/>
    <col min="6420" max="6420" width="1.375" style="118" customWidth="1"/>
    <col min="6421" max="6421" width="5.75" style="118" customWidth="1"/>
    <col min="6422" max="6422" width="5.625" style="118" customWidth="1"/>
    <col min="6423" max="6423" width="1.375" style="118" customWidth="1"/>
    <col min="6424" max="6424" width="7" style="118" customWidth="1"/>
    <col min="6425" max="6425" width="1.75" style="118" customWidth="1"/>
    <col min="6426" max="6426" width="5.625" style="118" customWidth="1"/>
    <col min="6427" max="6427" width="5" style="118" customWidth="1"/>
    <col min="6428" max="6428" width="1.875" style="118" customWidth="1"/>
    <col min="6429" max="6429" width="4.875" style="118" customWidth="1"/>
    <col min="6430" max="6430" width="7.875" style="118" customWidth="1"/>
    <col min="6431" max="6431" width="2.5" style="118" customWidth="1"/>
    <col min="6432" max="6432" width="5.125" style="118" customWidth="1"/>
    <col min="6433" max="6433" width="6.375" style="118" customWidth="1"/>
    <col min="6434" max="6434" width="1.375" style="118" customWidth="1"/>
    <col min="6435" max="6435" width="5" style="118" customWidth="1"/>
    <col min="6436" max="6436" width="4.625" style="118" customWidth="1"/>
    <col min="6437" max="6437" width="2.125" style="118" customWidth="1"/>
    <col min="6438" max="6438" width="4.75" style="118" customWidth="1"/>
    <col min="6439" max="6439" width="7" style="118" customWidth="1"/>
    <col min="6440" max="6440" width="1.25" style="118" customWidth="1"/>
    <col min="6441" max="6441" width="4.875" style="118" customWidth="1"/>
    <col min="6442" max="6442" width="3.625" style="118" customWidth="1"/>
    <col min="6443" max="6443" width="3.25" style="118" customWidth="1"/>
    <col min="6444" max="6444" width="2.625" style="118" customWidth="1"/>
    <col min="6445" max="6445" width="2.875" style="118" customWidth="1"/>
    <col min="6446" max="6446" width="3" style="118" customWidth="1"/>
    <col min="6447" max="6447" width="2.875" style="118" customWidth="1"/>
    <col min="6448" max="6448" width="4.25" style="118" customWidth="1"/>
    <col min="6449" max="6449" width="2.5" style="118" customWidth="1"/>
    <col min="6450" max="6450" width="2.875" style="118" customWidth="1"/>
    <col min="6451" max="6451" width="7" style="118" customWidth="1"/>
    <col min="6452" max="6452" width="1.625" style="118" customWidth="1"/>
    <col min="6453" max="6453" width="6" style="118" customWidth="1"/>
    <col min="6454" max="6454" width="7.125" style="118" customWidth="1"/>
    <col min="6455" max="6455" width="1.625" style="118" customWidth="1"/>
    <col min="6456" max="6456" width="5.625" style="118" customWidth="1"/>
    <col min="6457" max="6457" width="3.75" style="118" customWidth="1"/>
    <col min="6458" max="6458" width="2" style="118" customWidth="1"/>
    <col min="6459" max="6459" width="3.875" style="118" customWidth="1"/>
    <col min="6460" max="6460" width="4.875" style="118" customWidth="1"/>
    <col min="6461" max="6461" width="1.625" style="118" customWidth="1"/>
    <col min="6462" max="6462" width="4.75" style="118" customWidth="1"/>
    <col min="6463" max="6463" width="5.875" style="118" customWidth="1"/>
    <col min="6464" max="6464" width="1.25" style="118" customWidth="1"/>
    <col min="6465" max="6465" width="4.625" style="118" customWidth="1"/>
    <col min="6466" max="6466" width="4.75" style="118" customWidth="1"/>
    <col min="6467" max="6467" width="1.375" style="118" customWidth="1"/>
    <col min="6468" max="6468" width="4.75" style="118" customWidth="1"/>
    <col min="6469" max="6469" width="5.875" style="118" customWidth="1"/>
    <col min="6470" max="6470" width="1.125" style="118" customWidth="1"/>
    <col min="6471" max="6471" width="4.75" style="118" customWidth="1"/>
    <col min="6472" max="6472" width="9.625" style="118" customWidth="1"/>
    <col min="6473" max="6475" width="9" style="118"/>
    <col min="6476" max="6476" width="1.75" style="118" customWidth="1"/>
    <col min="6477" max="6477" width="5" style="118" customWidth="1"/>
    <col min="6478" max="6655" width="9" style="118"/>
    <col min="6656" max="6656" width="6.375" style="118" customWidth="1"/>
    <col min="6657" max="6657" width="31.25" style="118" customWidth="1"/>
    <col min="6658" max="6658" width="5.375" style="118" customWidth="1"/>
    <col min="6659" max="6659" width="1.5" style="118" customWidth="1"/>
    <col min="6660" max="6660" width="4.625" style="118" customWidth="1"/>
    <col min="6661" max="6661" width="1.375" style="118" customWidth="1"/>
    <col min="6662" max="6662" width="5.625" style="118" customWidth="1"/>
    <col min="6663" max="6663" width="5.375" style="118" customWidth="1"/>
    <col min="6664" max="6664" width="2.375" style="118" customWidth="1"/>
    <col min="6665" max="6665" width="3.875" style="118" customWidth="1"/>
    <col min="6666" max="6666" width="2" style="118" customWidth="1"/>
    <col min="6667" max="6667" width="6" style="118" customWidth="1"/>
    <col min="6668" max="6668" width="5.5" style="118" customWidth="1"/>
    <col min="6669" max="6669" width="2" style="118" customWidth="1"/>
    <col min="6670" max="6670" width="3.375" style="118" customWidth="1"/>
    <col min="6671" max="6671" width="2.25" style="118" customWidth="1"/>
    <col min="6672" max="6672" width="5.5" style="118" customWidth="1"/>
    <col min="6673" max="6673" width="6.125" style="118" customWidth="1"/>
    <col min="6674" max="6674" width="1.5" style="118" customWidth="1"/>
    <col min="6675" max="6675" width="7.25" style="118" customWidth="1"/>
    <col min="6676" max="6676" width="1.375" style="118" customWidth="1"/>
    <col min="6677" max="6677" width="5.75" style="118" customWidth="1"/>
    <col min="6678" max="6678" width="5.625" style="118" customWidth="1"/>
    <col min="6679" max="6679" width="1.375" style="118" customWidth="1"/>
    <col min="6680" max="6680" width="7" style="118" customWidth="1"/>
    <col min="6681" max="6681" width="1.75" style="118" customWidth="1"/>
    <col min="6682" max="6682" width="5.625" style="118" customWidth="1"/>
    <col min="6683" max="6683" width="5" style="118" customWidth="1"/>
    <col min="6684" max="6684" width="1.875" style="118" customWidth="1"/>
    <col min="6685" max="6685" width="4.875" style="118" customWidth="1"/>
    <col min="6686" max="6686" width="7.875" style="118" customWidth="1"/>
    <col min="6687" max="6687" width="2.5" style="118" customWidth="1"/>
    <col min="6688" max="6688" width="5.125" style="118" customWidth="1"/>
    <col min="6689" max="6689" width="6.375" style="118" customWidth="1"/>
    <col min="6690" max="6690" width="1.375" style="118" customWidth="1"/>
    <col min="6691" max="6691" width="5" style="118" customWidth="1"/>
    <col min="6692" max="6692" width="4.625" style="118" customWidth="1"/>
    <col min="6693" max="6693" width="2.125" style="118" customWidth="1"/>
    <col min="6694" max="6694" width="4.75" style="118" customWidth="1"/>
    <col min="6695" max="6695" width="7" style="118" customWidth="1"/>
    <col min="6696" max="6696" width="1.25" style="118" customWidth="1"/>
    <col min="6697" max="6697" width="4.875" style="118" customWidth="1"/>
    <col min="6698" max="6698" width="3.625" style="118" customWidth="1"/>
    <col min="6699" max="6699" width="3.25" style="118" customWidth="1"/>
    <col min="6700" max="6700" width="2.625" style="118" customWidth="1"/>
    <col min="6701" max="6701" width="2.875" style="118" customWidth="1"/>
    <col min="6702" max="6702" width="3" style="118" customWidth="1"/>
    <col min="6703" max="6703" width="2.875" style="118" customWidth="1"/>
    <col min="6704" max="6704" width="4.25" style="118" customWidth="1"/>
    <col min="6705" max="6705" width="2.5" style="118" customWidth="1"/>
    <col min="6706" max="6706" width="2.875" style="118" customWidth="1"/>
    <col min="6707" max="6707" width="7" style="118" customWidth="1"/>
    <col min="6708" max="6708" width="1.625" style="118" customWidth="1"/>
    <col min="6709" max="6709" width="6" style="118" customWidth="1"/>
    <col min="6710" max="6710" width="7.125" style="118" customWidth="1"/>
    <col min="6711" max="6711" width="1.625" style="118" customWidth="1"/>
    <col min="6712" max="6712" width="5.625" style="118" customWidth="1"/>
    <col min="6713" max="6713" width="3.75" style="118" customWidth="1"/>
    <col min="6714" max="6714" width="2" style="118" customWidth="1"/>
    <col min="6715" max="6715" width="3.875" style="118" customWidth="1"/>
    <col min="6716" max="6716" width="4.875" style="118" customWidth="1"/>
    <col min="6717" max="6717" width="1.625" style="118" customWidth="1"/>
    <col min="6718" max="6718" width="4.75" style="118" customWidth="1"/>
    <col min="6719" max="6719" width="5.875" style="118" customWidth="1"/>
    <col min="6720" max="6720" width="1.25" style="118" customWidth="1"/>
    <col min="6721" max="6721" width="4.625" style="118" customWidth="1"/>
    <col min="6722" max="6722" width="4.75" style="118" customWidth="1"/>
    <col min="6723" max="6723" width="1.375" style="118" customWidth="1"/>
    <col min="6724" max="6724" width="4.75" style="118" customWidth="1"/>
    <col min="6725" max="6725" width="5.875" style="118" customWidth="1"/>
    <col min="6726" max="6726" width="1.125" style="118" customWidth="1"/>
    <col min="6727" max="6727" width="4.75" style="118" customWidth="1"/>
    <col min="6728" max="6728" width="9.625" style="118" customWidth="1"/>
    <col min="6729" max="6731" width="9" style="118"/>
    <col min="6732" max="6732" width="1.75" style="118" customWidth="1"/>
    <col min="6733" max="6733" width="5" style="118" customWidth="1"/>
    <col min="6734" max="6911" width="9" style="118"/>
    <col min="6912" max="6912" width="6.375" style="118" customWidth="1"/>
    <col min="6913" max="6913" width="31.25" style="118" customWidth="1"/>
    <col min="6914" max="6914" width="5.375" style="118" customWidth="1"/>
    <col min="6915" max="6915" width="1.5" style="118" customWidth="1"/>
    <col min="6916" max="6916" width="4.625" style="118" customWidth="1"/>
    <col min="6917" max="6917" width="1.375" style="118" customWidth="1"/>
    <col min="6918" max="6918" width="5.625" style="118" customWidth="1"/>
    <col min="6919" max="6919" width="5.375" style="118" customWidth="1"/>
    <col min="6920" max="6920" width="2.375" style="118" customWidth="1"/>
    <col min="6921" max="6921" width="3.875" style="118" customWidth="1"/>
    <col min="6922" max="6922" width="2" style="118" customWidth="1"/>
    <col min="6923" max="6923" width="6" style="118" customWidth="1"/>
    <col min="6924" max="6924" width="5.5" style="118" customWidth="1"/>
    <col min="6925" max="6925" width="2" style="118" customWidth="1"/>
    <col min="6926" max="6926" width="3.375" style="118" customWidth="1"/>
    <col min="6927" max="6927" width="2.25" style="118" customWidth="1"/>
    <col min="6928" max="6928" width="5.5" style="118" customWidth="1"/>
    <col min="6929" max="6929" width="6.125" style="118" customWidth="1"/>
    <col min="6930" max="6930" width="1.5" style="118" customWidth="1"/>
    <col min="6931" max="6931" width="7.25" style="118" customWidth="1"/>
    <col min="6932" max="6932" width="1.375" style="118" customWidth="1"/>
    <col min="6933" max="6933" width="5.75" style="118" customWidth="1"/>
    <col min="6934" max="6934" width="5.625" style="118" customWidth="1"/>
    <col min="6935" max="6935" width="1.375" style="118" customWidth="1"/>
    <col min="6936" max="6936" width="7" style="118" customWidth="1"/>
    <col min="6937" max="6937" width="1.75" style="118" customWidth="1"/>
    <col min="6938" max="6938" width="5.625" style="118" customWidth="1"/>
    <col min="6939" max="6939" width="5" style="118" customWidth="1"/>
    <col min="6940" max="6940" width="1.875" style="118" customWidth="1"/>
    <col min="6941" max="6941" width="4.875" style="118" customWidth="1"/>
    <col min="6942" max="6942" width="7.875" style="118" customWidth="1"/>
    <col min="6943" max="6943" width="2.5" style="118" customWidth="1"/>
    <col min="6944" max="6944" width="5.125" style="118" customWidth="1"/>
    <col min="6945" max="6945" width="6.375" style="118" customWidth="1"/>
    <col min="6946" max="6946" width="1.375" style="118" customWidth="1"/>
    <col min="6947" max="6947" width="5" style="118" customWidth="1"/>
    <col min="6948" max="6948" width="4.625" style="118" customWidth="1"/>
    <col min="6949" max="6949" width="2.125" style="118" customWidth="1"/>
    <col min="6950" max="6950" width="4.75" style="118" customWidth="1"/>
    <col min="6951" max="6951" width="7" style="118" customWidth="1"/>
    <col min="6952" max="6952" width="1.25" style="118" customWidth="1"/>
    <col min="6953" max="6953" width="4.875" style="118" customWidth="1"/>
    <col min="6954" max="6954" width="3.625" style="118" customWidth="1"/>
    <col min="6955" max="6955" width="3.25" style="118" customWidth="1"/>
    <col min="6956" max="6956" width="2.625" style="118" customWidth="1"/>
    <col min="6957" max="6957" width="2.875" style="118" customWidth="1"/>
    <col min="6958" max="6958" width="3" style="118" customWidth="1"/>
    <col min="6959" max="6959" width="2.875" style="118" customWidth="1"/>
    <col min="6960" max="6960" width="4.25" style="118" customWidth="1"/>
    <col min="6961" max="6961" width="2.5" style="118" customWidth="1"/>
    <col min="6962" max="6962" width="2.875" style="118" customWidth="1"/>
    <col min="6963" max="6963" width="7" style="118" customWidth="1"/>
    <col min="6964" max="6964" width="1.625" style="118" customWidth="1"/>
    <col min="6965" max="6965" width="6" style="118" customWidth="1"/>
    <col min="6966" max="6966" width="7.125" style="118" customWidth="1"/>
    <col min="6967" max="6967" width="1.625" style="118" customWidth="1"/>
    <col min="6968" max="6968" width="5.625" style="118" customWidth="1"/>
    <col min="6969" max="6969" width="3.75" style="118" customWidth="1"/>
    <col min="6970" max="6970" width="2" style="118" customWidth="1"/>
    <col min="6971" max="6971" width="3.875" style="118" customWidth="1"/>
    <col min="6972" max="6972" width="4.875" style="118" customWidth="1"/>
    <col min="6973" max="6973" width="1.625" style="118" customWidth="1"/>
    <col min="6974" max="6974" width="4.75" style="118" customWidth="1"/>
    <col min="6975" max="6975" width="5.875" style="118" customWidth="1"/>
    <col min="6976" max="6976" width="1.25" style="118" customWidth="1"/>
    <col min="6977" max="6977" width="4.625" style="118" customWidth="1"/>
    <col min="6978" max="6978" width="4.75" style="118" customWidth="1"/>
    <col min="6979" max="6979" width="1.375" style="118" customWidth="1"/>
    <col min="6980" max="6980" width="4.75" style="118" customWidth="1"/>
    <col min="6981" max="6981" width="5.875" style="118" customWidth="1"/>
    <col min="6982" max="6982" width="1.125" style="118" customWidth="1"/>
    <col min="6983" max="6983" width="4.75" style="118" customWidth="1"/>
    <col min="6984" max="6984" width="9.625" style="118" customWidth="1"/>
    <col min="6985" max="6987" width="9" style="118"/>
    <col min="6988" max="6988" width="1.75" style="118" customWidth="1"/>
    <col min="6989" max="6989" width="5" style="118" customWidth="1"/>
    <col min="6990" max="7167" width="9" style="118"/>
    <col min="7168" max="7168" width="6.375" style="118" customWidth="1"/>
    <col min="7169" max="7169" width="31.25" style="118" customWidth="1"/>
    <col min="7170" max="7170" width="5.375" style="118" customWidth="1"/>
    <col min="7171" max="7171" width="1.5" style="118" customWidth="1"/>
    <col min="7172" max="7172" width="4.625" style="118" customWidth="1"/>
    <col min="7173" max="7173" width="1.375" style="118" customWidth="1"/>
    <col min="7174" max="7174" width="5.625" style="118" customWidth="1"/>
    <col min="7175" max="7175" width="5.375" style="118" customWidth="1"/>
    <col min="7176" max="7176" width="2.375" style="118" customWidth="1"/>
    <col min="7177" max="7177" width="3.875" style="118" customWidth="1"/>
    <col min="7178" max="7178" width="2" style="118" customWidth="1"/>
    <col min="7179" max="7179" width="6" style="118" customWidth="1"/>
    <col min="7180" max="7180" width="5.5" style="118" customWidth="1"/>
    <col min="7181" max="7181" width="2" style="118" customWidth="1"/>
    <col min="7182" max="7182" width="3.375" style="118" customWidth="1"/>
    <col min="7183" max="7183" width="2.25" style="118" customWidth="1"/>
    <col min="7184" max="7184" width="5.5" style="118" customWidth="1"/>
    <col min="7185" max="7185" width="6.125" style="118" customWidth="1"/>
    <col min="7186" max="7186" width="1.5" style="118" customWidth="1"/>
    <col min="7187" max="7187" width="7.25" style="118" customWidth="1"/>
    <col min="7188" max="7188" width="1.375" style="118" customWidth="1"/>
    <col min="7189" max="7189" width="5.75" style="118" customWidth="1"/>
    <col min="7190" max="7190" width="5.625" style="118" customWidth="1"/>
    <col min="7191" max="7191" width="1.375" style="118" customWidth="1"/>
    <col min="7192" max="7192" width="7" style="118" customWidth="1"/>
    <col min="7193" max="7193" width="1.75" style="118" customWidth="1"/>
    <col min="7194" max="7194" width="5.625" style="118" customWidth="1"/>
    <col min="7195" max="7195" width="5" style="118" customWidth="1"/>
    <col min="7196" max="7196" width="1.875" style="118" customWidth="1"/>
    <col min="7197" max="7197" width="4.875" style="118" customWidth="1"/>
    <col min="7198" max="7198" width="7.875" style="118" customWidth="1"/>
    <col min="7199" max="7199" width="2.5" style="118" customWidth="1"/>
    <col min="7200" max="7200" width="5.125" style="118" customWidth="1"/>
    <col min="7201" max="7201" width="6.375" style="118" customWidth="1"/>
    <col min="7202" max="7202" width="1.375" style="118" customWidth="1"/>
    <col min="7203" max="7203" width="5" style="118" customWidth="1"/>
    <col min="7204" max="7204" width="4.625" style="118" customWidth="1"/>
    <col min="7205" max="7205" width="2.125" style="118" customWidth="1"/>
    <col min="7206" max="7206" width="4.75" style="118" customWidth="1"/>
    <col min="7207" max="7207" width="7" style="118" customWidth="1"/>
    <col min="7208" max="7208" width="1.25" style="118" customWidth="1"/>
    <col min="7209" max="7209" width="4.875" style="118" customWidth="1"/>
    <col min="7210" max="7210" width="3.625" style="118" customWidth="1"/>
    <col min="7211" max="7211" width="3.25" style="118" customWidth="1"/>
    <col min="7212" max="7212" width="2.625" style="118" customWidth="1"/>
    <col min="7213" max="7213" width="2.875" style="118" customWidth="1"/>
    <col min="7214" max="7214" width="3" style="118" customWidth="1"/>
    <col min="7215" max="7215" width="2.875" style="118" customWidth="1"/>
    <col min="7216" max="7216" width="4.25" style="118" customWidth="1"/>
    <col min="7217" max="7217" width="2.5" style="118" customWidth="1"/>
    <col min="7218" max="7218" width="2.875" style="118" customWidth="1"/>
    <col min="7219" max="7219" width="7" style="118" customWidth="1"/>
    <col min="7220" max="7220" width="1.625" style="118" customWidth="1"/>
    <col min="7221" max="7221" width="6" style="118" customWidth="1"/>
    <col min="7222" max="7222" width="7.125" style="118" customWidth="1"/>
    <col min="7223" max="7223" width="1.625" style="118" customWidth="1"/>
    <col min="7224" max="7224" width="5.625" style="118" customWidth="1"/>
    <col min="7225" max="7225" width="3.75" style="118" customWidth="1"/>
    <col min="7226" max="7226" width="2" style="118" customWidth="1"/>
    <col min="7227" max="7227" width="3.875" style="118" customWidth="1"/>
    <col min="7228" max="7228" width="4.875" style="118" customWidth="1"/>
    <col min="7229" max="7229" width="1.625" style="118" customWidth="1"/>
    <col min="7230" max="7230" width="4.75" style="118" customWidth="1"/>
    <col min="7231" max="7231" width="5.875" style="118" customWidth="1"/>
    <col min="7232" max="7232" width="1.25" style="118" customWidth="1"/>
    <col min="7233" max="7233" width="4.625" style="118" customWidth="1"/>
    <col min="7234" max="7234" width="4.75" style="118" customWidth="1"/>
    <col min="7235" max="7235" width="1.375" style="118" customWidth="1"/>
    <col min="7236" max="7236" width="4.75" style="118" customWidth="1"/>
    <col min="7237" max="7237" width="5.875" style="118" customWidth="1"/>
    <col min="7238" max="7238" width="1.125" style="118" customWidth="1"/>
    <col min="7239" max="7239" width="4.75" style="118" customWidth="1"/>
    <col min="7240" max="7240" width="9.625" style="118" customWidth="1"/>
    <col min="7241" max="7243" width="9" style="118"/>
    <col min="7244" max="7244" width="1.75" style="118" customWidth="1"/>
    <col min="7245" max="7245" width="5" style="118" customWidth="1"/>
    <col min="7246" max="7423" width="9" style="118"/>
    <col min="7424" max="7424" width="6.375" style="118" customWidth="1"/>
    <col min="7425" max="7425" width="31.25" style="118" customWidth="1"/>
    <col min="7426" max="7426" width="5.375" style="118" customWidth="1"/>
    <col min="7427" max="7427" width="1.5" style="118" customWidth="1"/>
    <col min="7428" max="7428" width="4.625" style="118" customWidth="1"/>
    <col min="7429" max="7429" width="1.375" style="118" customWidth="1"/>
    <col min="7430" max="7430" width="5.625" style="118" customWidth="1"/>
    <col min="7431" max="7431" width="5.375" style="118" customWidth="1"/>
    <col min="7432" max="7432" width="2.375" style="118" customWidth="1"/>
    <col min="7433" max="7433" width="3.875" style="118" customWidth="1"/>
    <col min="7434" max="7434" width="2" style="118" customWidth="1"/>
    <col min="7435" max="7435" width="6" style="118" customWidth="1"/>
    <col min="7436" max="7436" width="5.5" style="118" customWidth="1"/>
    <col min="7437" max="7437" width="2" style="118" customWidth="1"/>
    <col min="7438" max="7438" width="3.375" style="118" customWidth="1"/>
    <col min="7439" max="7439" width="2.25" style="118" customWidth="1"/>
    <col min="7440" max="7440" width="5.5" style="118" customWidth="1"/>
    <col min="7441" max="7441" width="6.125" style="118" customWidth="1"/>
    <col min="7442" max="7442" width="1.5" style="118" customWidth="1"/>
    <col min="7443" max="7443" width="7.25" style="118" customWidth="1"/>
    <col min="7444" max="7444" width="1.375" style="118" customWidth="1"/>
    <col min="7445" max="7445" width="5.75" style="118" customWidth="1"/>
    <col min="7446" max="7446" width="5.625" style="118" customWidth="1"/>
    <col min="7447" max="7447" width="1.375" style="118" customWidth="1"/>
    <col min="7448" max="7448" width="7" style="118" customWidth="1"/>
    <col min="7449" max="7449" width="1.75" style="118" customWidth="1"/>
    <col min="7450" max="7450" width="5.625" style="118" customWidth="1"/>
    <col min="7451" max="7451" width="5" style="118" customWidth="1"/>
    <col min="7452" max="7452" width="1.875" style="118" customWidth="1"/>
    <col min="7453" max="7453" width="4.875" style="118" customWidth="1"/>
    <col min="7454" max="7454" width="7.875" style="118" customWidth="1"/>
    <col min="7455" max="7455" width="2.5" style="118" customWidth="1"/>
    <col min="7456" max="7456" width="5.125" style="118" customWidth="1"/>
    <col min="7457" max="7457" width="6.375" style="118" customWidth="1"/>
    <col min="7458" max="7458" width="1.375" style="118" customWidth="1"/>
    <col min="7459" max="7459" width="5" style="118" customWidth="1"/>
    <col min="7460" max="7460" width="4.625" style="118" customWidth="1"/>
    <col min="7461" max="7461" width="2.125" style="118" customWidth="1"/>
    <col min="7462" max="7462" width="4.75" style="118" customWidth="1"/>
    <col min="7463" max="7463" width="7" style="118" customWidth="1"/>
    <col min="7464" max="7464" width="1.25" style="118" customWidth="1"/>
    <col min="7465" max="7465" width="4.875" style="118" customWidth="1"/>
    <col min="7466" max="7466" width="3.625" style="118" customWidth="1"/>
    <col min="7467" max="7467" width="3.25" style="118" customWidth="1"/>
    <col min="7468" max="7468" width="2.625" style="118" customWidth="1"/>
    <col min="7469" max="7469" width="2.875" style="118" customWidth="1"/>
    <col min="7470" max="7470" width="3" style="118" customWidth="1"/>
    <col min="7471" max="7471" width="2.875" style="118" customWidth="1"/>
    <col min="7472" max="7472" width="4.25" style="118" customWidth="1"/>
    <col min="7473" max="7473" width="2.5" style="118" customWidth="1"/>
    <col min="7474" max="7474" width="2.875" style="118" customWidth="1"/>
    <col min="7475" max="7475" width="7" style="118" customWidth="1"/>
    <col min="7476" max="7476" width="1.625" style="118" customWidth="1"/>
    <col min="7477" max="7477" width="6" style="118" customWidth="1"/>
    <col min="7478" max="7478" width="7.125" style="118" customWidth="1"/>
    <col min="7479" max="7479" width="1.625" style="118" customWidth="1"/>
    <col min="7480" max="7480" width="5.625" style="118" customWidth="1"/>
    <col min="7481" max="7481" width="3.75" style="118" customWidth="1"/>
    <col min="7482" max="7482" width="2" style="118" customWidth="1"/>
    <col min="7483" max="7483" width="3.875" style="118" customWidth="1"/>
    <col min="7484" max="7484" width="4.875" style="118" customWidth="1"/>
    <col min="7485" max="7485" width="1.625" style="118" customWidth="1"/>
    <col min="7486" max="7486" width="4.75" style="118" customWidth="1"/>
    <col min="7487" max="7487" width="5.875" style="118" customWidth="1"/>
    <col min="7488" max="7488" width="1.25" style="118" customWidth="1"/>
    <col min="7489" max="7489" width="4.625" style="118" customWidth="1"/>
    <col min="7490" max="7490" width="4.75" style="118" customWidth="1"/>
    <col min="7491" max="7491" width="1.375" style="118" customWidth="1"/>
    <col min="7492" max="7492" width="4.75" style="118" customWidth="1"/>
    <col min="7493" max="7493" width="5.875" style="118" customWidth="1"/>
    <col min="7494" max="7494" width="1.125" style="118" customWidth="1"/>
    <col min="7495" max="7495" width="4.75" style="118" customWidth="1"/>
    <col min="7496" max="7496" width="9.625" style="118" customWidth="1"/>
    <col min="7497" max="7499" width="9" style="118"/>
    <col min="7500" max="7500" width="1.75" style="118" customWidth="1"/>
    <col min="7501" max="7501" width="5" style="118" customWidth="1"/>
    <col min="7502" max="7679" width="9" style="118"/>
    <col min="7680" max="7680" width="6.375" style="118" customWidth="1"/>
    <col min="7681" max="7681" width="31.25" style="118" customWidth="1"/>
    <col min="7682" max="7682" width="5.375" style="118" customWidth="1"/>
    <col min="7683" max="7683" width="1.5" style="118" customWidth="1"/>
    <col min="7684" max="7684" width="4.625" style="118" customWidth="1"/>
    <col min="7685" max="7685" width="1.375" style="118" customWidth="1"/>
    <col min="7686" max="7686" width="5.625" style="118" customWidth="1"/>
    <col min="7687" max="7687" width="5.375" style="118" customWidth="1"/>
    <col min="7688" max="7688" width="2.375" style="118" customWidth="1"/>
    <col min="7689" max="7689" width="3.875" style="118" customWidth="1"/>
    <col min="7690" max="7690" width="2" style="118" customWidth="1"/>
    <col min="7691" max="7691" width="6" style="118" customWidth="1"/>
    <col min="7692" max="7692" width="5.5" style="118" customWidth="1"/>
    <col min="7693" max="7693" width="2" style="118" customWidth="1"/>
    <col min="7694" max="7694" width="3.375" style="118" customWidth="1"/>
    <col min="7695" max="7695" width="2.25" style="118" customWidth="1"/>
    <col min="7696" max="7696" width="5.5" style="118" customWidth="1"/>
    <col min="7697" max="7697" width="6.125" style="118" customWidth="1"/>
    <col min="7698" max="7698" width="1.5" style="118" customWidth="1"/>
    <col min="7699" max="7699" width="7.25" style="118" customWidth="1"/>
    <col min="7700" max="7700" width="1.375" style="118" customWidth="1"/>
    <col min="7701" max="7701" width="5.75" style="118" customWidth="1"/>
    <col min="7702" max="7702" width="5.625" style="118" customWidth="1"/>
    <col min="7703" max="7703" width="1.375" style="118" customWidth="1"/>
    <col min="7704" max="7704" width="7" style="118" customWidth="1"/>
    <col min="7705" max="7705" width="1.75" style="118" customWidth="1"/>
    <col min="7706" max="7706" width="5.625" style="118" customWidth="1"/>
    <col min="7707" max="7707" width="5" style="118" customWidth="1"/>
    <col min="7708" max="7708" width="1.875" style="118" customWidth="1"/>
    <col min="7709" max="7709" width="4.875" style="118" customWidth="1"/>
    <col min="7710" max="7710" width="7.875" style="118" customWidth="1"/>
    <col min="7711" max="7711" width="2.5" style="118" customWidth="1"/>
    <col min="7712" max="7712" width="5.125" style="118" customWidth="1"/>
    <col min="7713" max="7713" width="6.375" style="118" customWidth="1"/>
    <col min="7714" max="7714" width="1.375" style="118" customWidth="1"/>
    <col min="7715" max="7715" width="5" style="118" customWidth="1"/>
    <col min="7716" max="7716" width="4.625" style="118" customWidth="1"/>
    <col min="7717" max="7717" width="2.125" style="118" customWidth="1"/>
    <col min="7718" max="7718" width="4.75" style="118" customWidth="1"/>
    <col min="7719" max="7719" width="7" style="118" customWidth="1"/>
    <col min="7720" max="7720" width="1.25" style="118" customWidth="1"/>
    <col min="7721" max="7721" width="4.875" style="118" customWidth="1"/>
    <col min="7722" max="7722" width="3.625" style="118" customWidth="1"/>
    <col min="7723" max="7723" width="3.25" style="118" customWidth="1"/>
    <col min="7724" max="7724" width="2.625" style="118" customWidth="1"/>
    <col min="7725" max="7725" width="2.875" style="118" customWidth="1"/>
    <col min="7726" max="7726" width="3" style="118" customWidth="1"/>
    <col min="7727" max="7727" width="2.875" style="118" customWidth="1"/>
    <col min="7728" max="7728" width="4.25" style="118" customWidth="1"/>
    <col min="7729" max="7729" width="2.5" style="118" customWidth="1"/>
    <col min="7730" max="7730" width="2.875" style="118" customWidth="1"/>
    <col min="7731" max="7731" width="7" style="118" customWidth="1"/>
    <col min="7732" max="7732" width="1.625" style="118" customWidth="1"/>
    <col min="7733" max="7733" width="6" style="118" customWidth="1"/>
    <col min="7734" max="7734" width="7.125" style="118" customWidth="1"/>
    <col min="7735" max="7735" width="1.625" style="118" customWidth="1"/>
    <col min="7736" max="7736" width="5.625" style="118" customWidth="1"/>
    <col min="7737" max="7737" width="3.75" style="118" customWidth="1"/>
    <col min="7738" max="7738" width="2" style="118" customWidth="1"/>
    <col min="7739" max="7739" width="3.875" style="118" customWidth="1"/>
    <col min="7740" max="7740" width="4.875" style="118" customWidth="1"/>
    <col min="7741" max="7741" width="1.625" style="118" customWidth="1"/>
    <col min="7742" max="7742" width="4.75" style="118" customWidth="1"/>
    <col min="7743" max="7743" width="5.875" style="118" customWidth="1"/>
    <col min="7744" max="7744" width="1.25" style="118" customWidth="1"/>
    <col min="7745" max="7745" width="4.625" style="118" customWidth="1"/>
    <col min="7746" max="7746" width="4.75" style="118" customWidth="1"/>
    <col min="7747" max="7747" width="1.375" style="118" customWidth="1"/>
    <col min="7748" max="7748" width="4.75" style="118" customWidth="1"/>
    <col min="7749" max="7749" width="5.875" style="118" customWidth="1"/>
    <col min="7750" max="7750" width="1.125" style="118" customWidth="1"/>
    <col min="7751" max="7751" width="4.75" style="118" customWidth="1"/>
    <col min="7752" max="7752" width="9.625" style="118" customWidth="1"/>
    <col min="7753" max="7755" width="9" style="118"/>
    <col min="7756" max="7756" width="1.75" style="118" customWidth="1"/>
    <col min="7757" max="7757" width="5" style="118" customWidth="1"/>
    <col min="7758" max="7935" width="9" style="118"/>
    <col min="7936" max="7936" width="6.375" style="118" customWidth="1"/>
    <col min="7937" max="7937" width="31.25" style="118" customWidth="1"/>
    <col min="7938" max="7938" width="5.375" style="118" customWidth="1"/>
    <col min="7939" max="7939" width="1.5" style="118" customWidth="1"/>
    <col min="7940" max="7940" width="4.625" style="118" customWidth="1"/>
    <col min="7941" max="7941" width="1.375" style="118" customWidth="1"/>
    <col min="7942" max="7942" width="5.625" style="118" customWidth="1"/>
    <col min="7943" max="7943" width="5.375" style="118" customWidth="1"/>
    <col min="7944" max="7944" width="2.375" style="118" customWidth="1"/>
    <col min="7945" max="7945" width="3.875" style="118" customWidth="1"/>
    <col min="7946" max="7946" width="2" style="118" customWidth="1"/>
    <col min="7947" max="7947" width="6" style="118" customWidth="1"/>
    <col min="7948" max="7948" width="5.5" style="118" customWidth="1"/>
    <col min="7949" max="7949" width="2" style="118" customWidth="1"/>
    <col min="7950" max="7950" width="3.375" style="118" customWidth="1"/>
    <col min="7951" max="7951" width="2.25" style="118" customWidth="1"/>
    <col min="7952" max="7952" width="5.5" style="118" customWidth="1"/>
    <col min="7953" max="7953" width="6.125" style="118" customWidth="1"/>
    <col min="7954" max="7954" width="1.5" style="118" customWidth="1"/>
    <col min="7955" max="7955" width="7.25" style="118" customWidth="1"/>
    <col min="7956" max="7956" width="1.375" style="118" customWidth="1"/>
    <col min="7957" max="7957" width="5.75" style="118" customWidth="1"/>
    <col min="7958" max="7958" width="5.625" style="118" customWidth="1"/>
    <col min="7959" max="7959" width="1.375" style="118" customWidth="1"/>
    <col min="7960" max="7960" width="7" style="118" customWidth="1"/>
    <col min="7961" max="7961" width="1.75" style="118" customWidth="1"/>
    <col min="7962" max="7962" width="5.625" style="118" customWidth="1"/>
    <col min="7963" max="7963" width="5" style="118" customWidth="1"/>
    <col min="7964" max="7964" width="1.875" style="118" customWidth="1"/>
    <col min="7965" max="7965" width="4.875" style="118" customWidth="1"/>
    <col min="7966" max="7966" width="7.875" style="118" customWidth="1"/>
    <col min="7967" max="7967" width="2.5" style="118" customWidth="1"/>
    <col min="7968" max="7968" width="5.125" style="118" customWidth="1"/>
    <col min="7969" max="7969" width="6.375" style="118" customWidth="1"/>
    <col min="7970" max="7970" width="1.375" style="118" customWidth="1"/>
    <col min="7971" max="7971" width="5" style="118" customWidth="1"/>
    <col min="7972" max="7972" width="4.625" style="118" customWidth="1"/>
    <col min="7973" max="7973" width="2.125" style="118" customWidth="1"/>
    <col min="7974" max="7974" width="4.75" style="118" customWidth="1"/>
    <col min="7975" max="7975" width="7" style="118" customWidth="1"/>
    <col min="7976" max="7976" width="1.25" style="118" customWidth="1"/>
    <col min="7977" max="7977" width="4.875" style="118" customWidth="1"/>
    <col min="7978" max="7978" width="3.625" style="118" customWidth="1"/>
    <col min="7979" max="7979" width="3.25" style="118" customWidth="1"/>
    <col min="7980" max="7980" width="2.625" style="118" customWidth="1"/>
    <col min="7981" max="7981" width="2.875" style="118" customWidth="1"/>
    <col min="7982" max="7982" width="3" style="118" customWidth="1"/>
    <col min="7983" max="7983" width="2.875" style="118" customWidth="1"/>
    <col min="7984" max="7984" width="4.25" style="118" customWidth="1"/>
    <col min="7985" max="7985" width="2.5" style="118" customWidth="1"/>
    <col min="7986" max="7986" width="2.875" style="118" customWidth="1"/>
    <col min="7987" max="7987" width="7" style="118" customWidth="1"/>
    <col min="7988" max="7988" width="1.625" style="118" customWidth="1"/>
    <col min="7989" max="7989" width="6" style="118" customWidth="1"/>
    <col min="7990" max="7990" width="7.125" style="118" customWidth="1"/>
    <col min="7991" max="7991" width="1.625" style="118" customWidth="1"/>
    <col min="7992" max="7992" width="5.625" style="118" customWidth="1"/>
    <col min="7993" max="7993" width="3.75" style="118" customWidth="1"/>
    <col min="7994" max="7994" width="2" style="118" customWidth="1"/>
    <col min="7995" max="7995" width="3.875" style="118" customWidth="1"/>
    <col min="7996" max="7996" width="4.875" style="118" customWidth="1"/>
    <col min="7997" max="7997" width="1.625" style="118" customWidth="1"/>
    <col min="7998" max="7998" width="4.75" style="118" customWidth="1"/>
    <col min="7999" max="7999" width="5.875" style="118" customWidth="1"/>
    <col min="8000" max="8000" width="1.25" style="118" customWidth="1"/>
    <col min="8001" max="8001" width="4.625" style="118" customWidth="1"/>
    <col min="8002" max="8002" width="4.75" style="118" customWidth="1"/>
    <col min="8003" max="8003" width="1.375" style="118" customWidth="1"/>
    <col min="8004" max="8004" width="4.75" style="118" customWidth="1"/>
    <col min="8005" max="8005" width="5.875" style="118" customWidth="1"/>
    <col min="8006" max="8006" width="1.125" style="118" customWidth="1"/>
    <col min="8007" max="8007" width="4.75" style="118" customWidth="1"/>
    <col min="8008" max="8008" width="9.625" style="118" customWidth="1"/>
    <col min="8009" max="8011" width="9" style="118"/>
    <col min="8012" max="8012" width="1.75" style="118" customWidth="1"/>
    <col min="8013" max="8013" width="5" style="118" customWidth="1"/>
    <col min="8014" max="8191" width="9" style="118"/>
    <col min="8192" max="8192" width="6.375" style="118" customWidth="1"/>
    <col min="8193" max="8193" width="31.25" style="118" customWidth="1"/>
    <col min="8194" max="8194" width="5.375" style="118" customWidth="1"/>
    <col min="8195" max="8195" width="1.5" style="118" customWidth="1"/>
    <col min="8196" max="8196" width="4.625" style="118" customWidth="1"/>
    <col min="8197" max="8197" width="1.375" style="118" customWidth="1"/>
    <col min="8198" max="8198" width="5.625" style="118" customWidth="1"/>
    <col min="8199" max="8199" width="5.375" style="118" customWidth="1"/>
    <col min="8200" max="8200" width="2.375" style="118" customWidth="1"/>
    <col min="8201" max="8201" width="3.875" style="118" customWidth="1"/>
    <col min="8202" max="8202" width="2" style="118" customWidth="1"/>
    <col min="8203" max="8203" width="6" style="118" customWidth="1"/>
    <col min="8204" max="8204" width="5.5" style="118" customWidth="1"/>
    <col min="8205" max="8205" width="2" style="118" customWidth="1"/>
    <col min="8206" max="8206" width="3.375" style="118" customWidth="1"/>
    <col min="8207" max="8207" width="2.25" style="118" customWidth="1"/>
    <col min="8208" max="8208" width="5.5" style="118" customWidth="1"/>
    <col min="8209" max="8209" width="6.125" style="118" customWidth="1"/>
    <col min="8210" max="8210" width="1.5" style="118" customWidth="1"/>
    <col min="8211" max="8211" width="7.25" style="118" customWidth="1"/>
    <col min="8212" max="8212" width="1.375" style="118" customWidth="1"/>
    <col min="8213" max="8213" width="5.75" style="118" customWidth="1"/>
    <col min="8214" max="8214" width="5.625" style="118" customWidth="1"/>
    <col min="8215" max="8215" width="1.375" style="118" customWidth="1"/>
    <col min="8216" max="8216" width="7" style="118" customWidth="1"/>
    <col min="8217" max="8217" width="1.75" style="118" customWidth="1"/>
    <col min="8218" max="8218" width="5.625" style="118" customWidth="1"/>
    <col min="8219" max="8219" width="5" style="118" customWidth="1"/>
    <col min="8220" max="8220" width="1.875" style="118" customWidth="1"/>
    <col min="8221" max="8221" width="4.875" style="118" customWidth="1"/>
    <col min="8222" max="8222" width="7.875" style="118" customWidth="1"/>
    <col min="8223" max="8223" width="2.5" style="118" customWidth="1"/>
    <col min="8224" max="8224" width="5.125" style="118" customWidth="1"/>
    <col min="8225" max="8225" width="6.375" style="118" customWidth="1"/>
    <col min="8226" max="8226" width="1.375" style="118" customWidth="1"/>
    <col min="8227" max="8227" width="5" style="118" customWidth="1"/>
    <col min="8228" max="8228" width="4.625" style="118" customWidth="1"/>
    <col min="8229" max="8229" width="2.125" style="118" customWidth="1"/>
    <col min="8230" max="8230" width="4.75" style="118" customWidth="1"/>
    <col min="8231" max="8231" width="7" style="118" customWidth="1"/>
    <col min="8232" max="8232" width="1.25" style="118" customWidth="1"/>
    <col min="8233" max="8233" width="4.875" style="118" customWidth="1"/>
    <col min="8234" max="8234" width="3.625" style="118" customWidth="1"/>
    <col min="8235" max="8235" width="3.25" style="118" customWidth="1"/>
    <col min="8236" max="8236" width="2.625" style="118" customWidth="1"/>
    <col min="8237" max="8237" width="2.875" style="118" customWidth="1"/>
    <col min="8238" max="8238" width="3" style="118" customWidth="1"/>
    <col min="8239" max="8239" width="2.875" style="118" customWidth="1"/>
    <col min="8240" max="8240" width="4.25" style="118" customWidth="1"/>
    <col min="8241" max="8241" width="2.5" style="118" customWidth="1"/>
    <col min="8242" max="8242" width="2.875" style="118" customWidth="1"/>
    <col min="8243" max="8243" width="7" style="118" customWidth="1"/>
    <col min="8244" max="8244" width="1.625" style="118" customWidth="1"/>
    <col min="8245" max="8245" width="6" style="118" customWidth="1"/>
    <col min="8246" max="8246" width="7.125" style="118" customWidth="1"/>
    <col min="8247" max="8247" width="1.625" style="118" customWidth="1"/>
    <col min="8248" max="8248" width="5.625" style="118" customWidth="1"/>
    <col min="8249" max="8249" width="3.75" style="118" customWidth="1"/>
    <col min="8250" max="8250" width="2" style="118" customWidth="1"/>
    <col min="8251" max="8251" width="3.875" style="118" customWidth="1"/>
    <col min="8252" max="8252" width="4.875" style="118" customWidth="1"/>
    <col min="8253" max="8253" width="1.625" style="118" customWidth="1"/>
    <col min="8254" max="8254" width="4.75" style="118" customWidth="1"/>
    <col min="8255" max="8255" width="5.875" style="118" customWidth="1"/>
    <col min="8256" max="8256" width="1.25" style="118" customWidth="1"/>
    <col min="8257" max="8257" width="4.625" style="118" customWidth="1"/>
    <col min="8258" max="8258" width="4.75" style="118" customWidth="1"/>
    <col min="8259" max="8259" width="1.375" style="118" customWidth="1"/>
    <col min="8260" max="8260" width="4.75" style="118" customWidth="1"/>
    <col min="8261" max="8261" width="5.875" style="118" customWidth="1"/>
    <col min="8262" max="8262" width="1.125" style="118" customWidth="1"/>
    <col min="8263" max="8263" width="4.75" style="118" customWidth="1"/>
    <col min="8264" max="8264" width="9.625" style="118" customWidth="1"/>
    <col min="8265" max="8267" width="9" style="118"/>
    <col min="8268" max="8268" width="1.75" style="118" customWidth="1"/>
    <col min="8269" max="8269" width="5" style="118" customWidth="1"/>
    <col min="8270" max="8447" width="9" style="118"/>
    <col min="8448" max="8448" width="6.375" style="118" customWidth="1"/>
    <col min="8449" max="8449" width="31.25" style="118" customWidth="1"/>
    <col min="8450" max="8450" width="5.375" style="118" customWidth="1"/>
    <col min="8451" max="8451" width="1.5" style="118" customWidth="1"/>
    <col min="8452" max="8452" width="4.625" style="118" customWidth="1"/>
    <col min="8453" max="8453" width="1.375" style="118" customWidth="1"/>
    <col min="8454" max="8454" width="5.625" style="118" customWidth="1"/>
    <col min="8455" max="8455" width="5.375" style="118" customWidth="1"/>
    <col min="8456" max="8456" width="2.375" style="118" customWidth="1"/>
    <col min="8457" max="8457" width="3.875" style="118" customWidth="1"/>
    <col min="8458" max="8458" width="2" style="118" customWidth="1"/>
    <col min="8459" max="8459" width="6" style="118" customWidth="1"/>
    <col min="8460" max="8460" width="5.5" style="118" customWidth="1"/>
    <col min="8461" max="8461" width="2" style="118" customWidth="1"/>
    <col min="8462" max="8462" width="3.375" style="118" customWidth="1"/>
    <col min="8463" max="8463" width="2.25" style="118" customWidth="1"/>
    <col min="8464" max="8464" width="5.5" style="118" customWidth="1"/>
    <col min="8465" max="8465" width="6.125" style="118" customWidth="1"/>
    <col min="8466" max="8466" width="1.5" style="118" customWidth="1"/>
    <col min="8467" max="8467" width="7.25" style="118" customWidth="1"/>
    <col min="8468" max="8468" width="1.375" style="118" customWidth="1"/>
    <col min="8469" max="8469" width="5.75" style="118" customWidth="1"/>
    <col min="8470" max="8470" width="5.625" style="118" customWidth="1"/>
    <col min="8471" max="8471" width="1.375" style="118" customWidth="1"/>
    <col min="8472" max="8472" width="7" style="118" customWidth="1"/>
    <col min="8473" max="8473" width="1.75" style="118" customWidth="1"/>
    <col min="8474" max="8474" width="5.625" style="118" customWidth="1"/>
    <col min="8475" max="8475" width="5" style="118" customWidth="1"/>
    <col min="8476" max="8476" width="1.875" style="118" customWidth="1"/>
    <col min="8477" max="8477" width="4.875" style="118" customWidth="1"/>
    <col min="8478" max="8478" width="7.875" style="118" customWidth="1"/>
    <col min="8479" max="8479" width="2.5" style="118" customWidth="1"/>
    <col min="8480" max="8480" width="5.125" style="118" customWidth="1"/>
    <col min="8481" max="8481" width="6.375" style="118" customWidth="1"/>
    <col min="8482" max="8482" width="1.375" style="118" customWidth="1"/>
    <col min="8483" max="8483" width="5" style="118" customWidth="1"/>
    <col min="8484" max="8484" width="4.625" style="118" customWidth="1"/>
    <col min="8485" max="8485" width="2.125" style="118" customWidth="1"/>
    <col min="8486" max="8486" width="4.75" style="118" customWidth="1"/>
    <col min="8487" max="8487" width="7" style="118" customWidth="1"/>
    <col min="8488" max="8488" width="1.25" style="118" customWidth="1"/>
    <col min="8489" max="8489" width="4.875" style="118" customWidth="1"/>
    <col min="8490" max="8490" width="3.625" style="118" customWidth="1"/>
    <col min="8491" max="8491" width="3.25" style="118" customWidth="1"/>
    <col min="8492" max="8492" width="2.625" style="118" customWidth="1"/>
    <col min="8493" max="8493" width="2.875" style="118" customWidth="1"/>
    <col min="8494" max="8494" width="3" style="118" customWidth="1"/>
    <col min="8495" max="8495" width="2.875" style="118" customWidth="1"/>
    <col min="8496" max="8496" width="4.25" style="118" customWidth="1"/>
    <col min="8497" max="8497" width="2.5" style="118" customWidth="1"/>
    <col min="8498" max="8498" width="2.875" style="118" customWidth="1"/>
    <col min="8499" max="8499" width="7" style="118" customWidth="1"/>
    <col min="8500" max="8500" width="1.625" style="118" customWidth="1"/>
    <col min="8501" max="8501" width="6" style="118" customWidth="1"/>
    <col min="8502" max="8502" width="7.125" style="118" customWidth="1"/>
    <col min="8503" max="8503" width="1.625" style="118" customWidth="1"/>
    <col min="8504" max="8504" width="5.625" style="118" customWidth="1"/>
    <col min="8505" max="8505" width="3.75" style="118" customWidth="1"/>
    <col min="8506" max="8506" width="2" style="118" customWidth="1"/>
    <col min="8507" max="8507" width="3.875" style="118" customWidth="1"/>
    <col min="8508" max="8508" width="4.875" style="118" customWidth="1"/>
    <col min="8509" max="8509" width="1.625" style="118" customWidth="1"/>
    <col min="8510" max="8510" width="4.75" style="118" customWidth="1"/>
    <col min="8511" max="8511" width="5.875" style="118" customWidth="1"/>
    <col min="8512" max="8512" width="1.25" style="118" customWidth="1"/>
    <col min="8513" max="8513" width="4.625" style="118" customWidth="1"/>
    <col min="8514" max="8514" width="4.75" style="118" customWidth="1"/>
    <col min="8515" max="8515" width="1.375" style="118" customWidth="1"/>
    <col min="8516" max="8516" width="4.75" style="118" customWidth="1"/>
    <col min="8517" max="8517" width="5.875" style="118" customWidth="1"/>
    <col min="8518" max="8518" width="1.125" style="118" customWidth="1"/>
    <col min="8519" max="8519" width="4.75" style="118" customWidth="1"/>
    <col min="8520" max="8520" width="9.625" style="118" customWidth="1"/>
    <col min="8521" max="8523" width="9" style="118"/>
    <col min="8524" max="8524" width="1.75" style="118" customWidth="1"/>
    <col min="8525" max="8525" width="5" style="118" customWidth="1"/>
    <col min="8526" max="8703" width="9" style="118"/>
    <col min="8704" max="8704" width="6.375" style="118" customWidth="1"/>
    <col min="8705" max="8705" width="31.25" style="118" customWidth="1"/>
    <col min="8706" max="8706" width="5.375" style="118" customWidth="1"/>
    <col min="8707" max="8707" width="1.5" style="118" customWidth="1"/>
    <col min="8708" max="8708" width="4.625" style="118" customWidth="1"/>
    <col min="8709" max="8709" width="1.375" style="118" customWidth="1"/>
    <col min="8710" max="8710" width="5.625" style="118" customWidth="1"/>
    <col min="8711" max="8711" width="5.375" style="118" customWidth="1"/>
    <col min="8712" max="8712" width="2.375" style="118" customWidth="1"/>
    <col min="8713" max="8713" width="3.875" style="118" customWidth="1"/>
    <col min="8714" max="8714" width="2" style="118" customWidth="1"/>
    <col min="8715" max="8715" width="6" style="118" customWidth="1"/>
    <col min="8716" max="8716" width="5.5" style="118" customWidth="1"/>
    <col min="8717" max="8717" width="2" style="118" customWidth="1"/>
    <col min="8718" max="8718" width="3.375" style="118" customWidth="1"/>
    <col min="8719" max="8719" width="2.25" style="118" customWidth="1"/>
    <col min="8720" max="8720" width="5.5" style="118" customWidth="1"/>
    <col min="8721" max="8721" width="6.125" style="118" customWidth="1"/>
    <col min="8722" max="8722" width="1.5" style="118" customWidth="1"/>
    <col min="8723" max="8723" width="7.25" style="118" customWidth="1"/>
    <col min="8724" max="8724" width="1.375" style="118" customWidth="1"/>
    <col min="8725" max="8725" width="5.75" style="118" customWidth="1"/>
    <col min="8726" max="8726" width="5.625" style="118" customWidth="1"/>
    <col min="8727" max="8727" width="1.375" style="118" customWidth="1"/>
    <col min="8728" max="8728" width="7" style="118" customWidth="1"/>
    <col min="8729" max="8729" width="1.75" style="118" customWidth="1"/>
    <col min="8730" max="8730" width="5.625" style="118" customWidth="1"/>
    <col min="8731" max="8731" width="5" style="118" customWidth="1"/>
    <col min="8732" max="8732" width="1.875" style="118" customWidth="1"/>
    <col min="8733" max="8733" width="4.875" style="118" customWidth="1"/>
    <col min="8734" max="8734" width="7.875" style="118" customWidth="1"/>
    <col min="8735" max="8735" width="2.5" style="118" customWidth="1"/>
    <col min="8736" max="8736" width="5.125" style="118" customWidth="1"/>
    <col min="8737" max="8737" width="6.375" style="118" customWidth="1"/>
    <col min="8738" max="8738" width="1.375" style="118" customWidth="1"/>
    <col min="8739" max="8739" width="5" style="118" customWidth="1"/>
    <col min="8740" max="8740" width="4.625" style="118" customWidth="1"/>
    <col min="8741" max="8741" width="2.125" style="118" customWidth="1"/>
    <col min="8742" max="8742" width="4.75" style="118" customWidth="1"/>
    <col min="8743" max="8743" width="7" style="118" customWidth="1"/>
    <col min="8744" max="8744" width="1.25" style="118" customWidth="1"/>
    <col min="8745" max="8745" width="4.875" style="118" customWidth="1"/>
    <col min="8746" max="8746" width="3.625" style="118" customWidth="1"/>
    <col min="8747" max="8747" width="3.25" style="118" customWidth="1"/>
    <col min="8748" max="8748" width="2.625" style="118" customWidth="1"/>
    <col min="8749" max="8749" width="2.875" style="118" customWidth="1"/>
    <col min="8750" max="8750" width="3" style="118" customWidth="1"/>
    <col min="8751" max="8751" width="2.875" style="118" customWidth="1"/>
    <col min="8752" max="8752" width="4.25" style="118" customWidth="1"/>
    <col min="8753" max="8753" width="2.5" style="118" customWidth="1"/>
    <col min="8754" max="8754" width="2.875" style="118" customWidth="1"/>
    <col min="8755" max="8755" width="7" style="118" customWidth="1"/>
    <col min="8756" max="8756" width="1.625" style="118" customWidth="1"/>
    <col min="8757" max="8757" width="6" style="118" customWidth="1"/>
    <col min="8758" max="8758" width="7.125" style="118" customWidth="1"/>
    <col min="8759" max="8759" width="1.625" style="118" customWidth="1"/>
    <col min="8760" max="8760" width="5.625" style="118" customWidth="1"/>
    <col min="8761" max="8761" width="3.75" style="118" customWidth="1"/>
    <col min="8762" max="8762" width="2" style="118" customWidth="1"/>
    <col min="8763" max="8763" width="3.875" style="118" customWidth="1"/>
    <col min="8764" max="8764" width="4.875" style="118" customWidth="1"/>
    <col min="8765" max="8765" width="1.625" style="118" customWidth="1"/>
    <col min="8766" max="8766" width="4.75" style="118" customWidth="1"/>
    <col min="8767" max="8767" width="5.875" style="118" customWidth="1"/>
    <col min="8768" max="8768" width="1.25" style="118" customWidth="1"/>
    <col min="8769" max="8769" width="4.625" style="118" customWidth="1"/>
    <col min="8770" max="8770" width="4.75" style="118" customWidth="1"/>
    <col min="8771" max="8771" width="1.375" style="118" customWidth="1"/>
    <col min="8772" max="8772" width="4.75" style="118" customWidth="1"/>
    <col min="8773" max="8773" width="5.875" style="118" customWidth="1"/>
    <col min="8774" max="8774" width="1.125" style="118" customWidth="1"/>
    <col min="8775" max="8775" width="4.75" style="118" customWidth="1"/>
    <col min="8776" max="8776" width="9.625" style="118" customWidth="1"/>
    <col min="8777" max="8779" width="9" style="118"/>
    <col min="8780" max="8780" width="1.75" style="118" customWidth="1"/>
    <col min="8781" max="8781" width="5" style="118" customWidth="1"/>
    <col min="8782" max="8959" width="9" style="118"/>
    <col min="8960" max="8960" width="6.375" style="118" customWidth="1"/>
    <col min="8961" max="8961" width="31.25" style="118" customWidth="1"/>
    <col min="8962" max="8962" width="5.375" style="118" customWidth="1"/>
    <col min="8963" max="8963" width="1.5" style="118" customWidth="1"/>
    <col min="8964" max="8964" width="4.625" style="118" customWidth="1"/>
    <col min="8965" max="8965" width="1.375" style="118" customWidth="1"/>
    <col min="8966" max="8966" width="5.625" style="118" customWidth="1"/>
    <col min="8967" max="8967" width="5.375" style="118" customWidth="1"/>
    <col min="8968" max="8968" width="2.375" style="118" customWidth="1"/>
    <col min="8969" max="8969" width="3.875" style="118" customWidth="1"/>
    <col min="8970" max="8970" width="2" style="118" customWidth="1"/>
    <col min="8971" max="8971" width="6" style="118" customWidth="1"/>
    <col min="8972" max="8972" width="5.5" style="118" customWidth="1"/>
    <col min="8973" max="8973" width="2" style="118" customWidth="1"/>
    <col min="8974" max="8974" width="3.375" style="118" customWidth="1"/>
    <col min="8975" max="8975" width="2.25" style="118" customWidth="1"/>
    <col min="8976" max="8976" width="5.5" style="118" customWidth="1"/>
    <col min="8977" max="8977" width="6.125" style="118" customWidth="1"/>
    <col min="8978" max="8978" width="1.5" style="118" customWidth="1"/>
    <col min="8979" max="8979" width="7.25" style="118" customWidth="1"/>
    <col min="8980" max="8980" width="1.375" style="118" customWidth="1"/>
    <col min="8981" max="8981" width="5.75" style="118" customWidth="1"/>
    <col min="8982" max="8982" width="5.625" style="118" customWidth="1"/>
    <col min="8983" max="8983" width="1.375" style="118" customWidth="1"/>
    <col min="8984" max="8984" width="7" style="118" customWidth="1"/>
    <col min="8985" max="8985" width="1.75" style="118" customWidth="1"/>
    <col min="8986" max="8986" width="5.625" style="118" customWidth="1"/>
    <col min="8987" max="8987" width="5" style="118" customWidth="1"/>
    <col min="8988" max="8988" width="1.875" style="118" customWidth="1"/>
    <col min="8989" max="8989" width="4.875" style="118" customWidth="1"/>
    <col min="8990" max="8990" width="7.875" style="118" customWidth="1"/>
    <col min="8991" max="8991" width="2.5" style="118" customWidth="1"/>
    <col min="8992" max="8992" width="5.125" style="118" customWidth="1"/>
    <col min="8993" max="8993" width="6.375" style="118" customWidth="1"/>
    <col min="8994" max="8994" width="1.375" style="118" customWidth="1"/>
    <col min="8995" max="8995" width="5" style="118" customWidth="1"/>
    <col min="8996" max="8996" width="4.625" style="118" customWidth="1"/>
    <col min="8997" max="8997" width="2.125" style="118" customWidth="1"/>
    <col min="8998" max="8998" width="4.75" style="118" customWidth="1"/>
    <col min="8999" max="8999" width="7" style="118" customWidth="1"/>
    <col min="9000" max="9000" width="1.25" style="118" customWidth="1"/>
    <col min="9001" max="9001" width="4.875" style="118" customWidth="1"/>
    <col min="9002" max="9002" width="3.625" style="118" customWidth="1"/>
    <col min="9003" max="9003" width="3.25" style="118" customWidth="1"/>
    <col min="9004" max="9004" width="2.625" style="118" customWidth="1"/>
    <col min="9005" max="9005" width="2.875" style="118" customWidth="1"/>
    <col min="9006" max="9006" width="3" style="118" customWidth="1"/>
    <col min="9007" max="9007" width="2.875" style="118" customWidth="1"/>
    <col min="9008" max="9008" width="4.25" style="118" customWidth="1"/>
    <col min="9009" max="9009" width="2.5" style="118" customWidth="1"/>
    <col min="9010" max="9010" width="2.875" style="118" customWidth="1"/>
    <col min="9011" max="9011" width="7" style="118" customWidth="1"/>
    <col min="9012" max="9012" width="1.625" style="118" customWidth="1"/>
    <col min="9013" max="9013" width="6" style="118" customWidth="1"/>
    <col min="9014" max="9014" width="7.125" style="118" customWidth="1"/>
    <col min="9015" max="9015" width="1.625" style="118" customWidth="1"/>
    <col min="9016" max="9016" width="5.625" style="118" customWidth="1"/>
    <col min="9017" max="9017" width="3.75" style="118" customWidth="1"/>
    <col min="9018" max="9018" width="2" style="118" customWidth="1"/>
    <col min="9019" max="9019" width="3.875" style="118" customWidth="1"/>
    <col min="9020" max="9020" width="4.875" style="118" customWidth="1"/>
    <col min="9021" max="9021" width="1.625" style="118" customWidth="1"/>
    <col min="9022" max="9022" width="4.75" style="118" customWidth="1"/>
    <col min="9023" max="9023" width="5.875" style="118" customWidth="1"/>
    <col min="9024" max="9024" width="1.25" style="118" customWidth="1"/>
    <col min="9025" max="9025" width="4.625" style="118" customWidth="1"/>
    <col min="9026" max="9026" width="4.75" style="118" customWidth="1"/>
    <col min="9027" max="9027" width="1.375" style="118" customWidth="1"/>
    <col min="9028" max="9028" width="4.75" style="118" customWidth="1"/>
    <col min="9029" max="9029" width="5.875" style="118" customWidth="1"/>
    <col min="9030" max="9030" width="1.125" style="118" customWidth="1"/>
    <col min="9031" max="9031" width="4.75" style="118" customWidth="1"/>
    <col min="9032" max="9032" width="9.625" style="118" customWidth="1"/>
    <col min="9033" max="9035" width="9" style="118"/>
    <col min="9036" max="9036" width="1.75" style="118" customWidth="1"/>
    <col min="9037" max="9037" width="5" style="118" customWidth="1"/>
    <col min="9038" max="9215" width="9" style="118"/>
    <col min="9216" max="9216" width="6.375" style="118" customWidth="1"/>
    <col min="9217" max="9217" width="31.25" style="118" customWidth="1"/>
    <col min="9218" max="9218" width="5.375" style="118" customWidth="1"/>
    <col min="9219" max="9219" width="1.5" style="118" customWidth="1"/>
    <col min="9220" max="9220" width="4.625" style="118" customWidth="1"/>
    <col min="9221" max="9221" width="1.375" style="118" customWidth="1"/>
    <col min="9222" max="9222" width="5.625" style="118" customWidth="1"/>
    <col min="9223" max="9223" width="5.375" style="118" customWidth="1"/>
    <col min="9224" max="9224" width="2.375" style="118" customWidth="1"/>
    <col min="9225" max="9225" width="3.875" style="118" customWidth="1"/>
    <col min="9226" max="9226" width="2" style="118" customWidth="1"/>
    <col min="9227" max="9227" width="6" style="118" customWidth="1"/>
    <col min="9228" max="9228" width="5.5" style="118" customWidth="1"/>
    <col min="9229" max="9229" width="2" style="118" customWidth="1"/>
    <col min="9230" max="9230" width="3.375" style="118" customWidth="1"/>
    <col min="9231" max="9231" width="2.25" style="118" customWidth="1"/>
    <col min="9232" max="9232" width="5.5" style="118" customWidth="1"/>
    <col min="9233" max="9233" width="6.125" style="118" customWidth="1"/>
    <col min="9234" max="9234" width="1.5" style="118" customWidth="1"/>
    <col min="9235" max="9235" width="7.25" style="118" customWidth="1"/>
    <col min="9236" max="9236" width="1.375" style="118" customWidth="1"/>
    <col min="9237" max="9237" width="5.75" style="118" customWidth="1"/>
    <col min="9238" max="9238" width="5.625" style="118" customWidth="1"/>
    <col min="9239" max="9239" width="1.375" style="118" customWidth="1"/>
    <col min="9240" max="9240" width="7" style="118" customWidth="1"/>
    <col min="9241" max="9241" width="1.75" style="118" customWidth="1"/>
    <col min="9242" max="9242" width="5.625" style="118" customWidth="1"/>
    <col min="9243" max="9243" width="5" style="118" customWidth="1"/>
    <col min="9244" max="9244" width="1.875" style="118" customWidth="1"/>
    <col min="9245" max="9245" width="4.875" style="118" customWidth="1"/>
    <col min="9246" max="9246" width="7.875" style="118" customWidth="1"/>
    <col min="9247" max="9247" width="2.5" style="118" customWidth="1"/>
    <col min="9248" max="9248" width="5.125" style="118" customWidth="1"/>
    <col min="9249" max="9249" width="6.375" style="118" customWidth="1"/>
    <col min="9250" max="9250" width="1.375" style="118" customWidth="1"/>
    <col min="9251" max="9251" width="5" style="118" customWidth="1"/>
    <col min="9252" max="9252" width="4.625" style="118" customWidth="1"/>
    <col min="9253" max="9253" width="2.125" style="118" customWidth="1"/>
    <col min="9254" max="9254" width="4.75" style="118" customWidth="1"/>
    <col min="9255" max="9255" width="7" style="118" customWidth="1"/>
    <col min="9256" max="9256" width="1.25" style="118" customWidth="1"/>
    <col min="9257" max="9257" width="4.875" style="118" customWidth="1"/>
    <col min="9258" max="9258" width="3.625" style="118" customWidth="1"/>
    <col min="9259" max="9259" width="3.25" style="118" customWidth="1"/>
    <col min="9260" max="9260" width="2.625" style="118" customWidth="1"/>
    <col min="9261" max="9261" width="2.875" style="118" customWidth="1"/>
    <col min="9262" max="9262" width="3" style="118" customWidth="1"/>
    <col min="9263" max="9263" width="2.875" style="118" customWidth="1"/>
    <col min="9264" max="9264" width="4.25" style="118" customWidth="1"/>
    <col min="9265" max="9265" width="2.5" style="118" customWidth="1"/>
    <col min="9266" max="9266" width="2.875" style="118" customWidth="1"/>
    <col min="9267" max="9267" width="7" style="118" customWidth="1"/>
    <col min="9268" max="9268" width="1.625" style="118" customWidth="1"/>
    <col min="9269" max="9269" width="6" style="118" customWidth="1"/>
    <col min="9270" max="9270" width="7.125" style="118" customWidth="1"/>
    <col min="9271" max="9271" width="1.625" style="118" customWidth="1"/>
    <col min="9272" max="9272" width="5.625" style="118" customWidth="1"/>
    <col min="9273" max="9273" width="3.75" style="118" customWidth="1"/>
    <col min="9274" max="9274" width="2" style="118" customWidth="1"/>
    <col min="9275" max="9275" width="3.875" style="118" customWidth="1"/>
    <col min="9276" max="9276" width="4.875" style="118" customWidth="1"/>
    <col min="9277" max="9277" width="1.625" style="118" customWidth="1"/>
    <col min="9278" max="9278" width="4.75" style="118" customWidth="1"/>
    <col min="9279" max="9279" width="5.875" style="118" customWidth="1"/>
    <col min="9280" max="9280" width="1.25" style="118" customWidth="1"/>
    <col min="9281" max="9281" width="4.625" style="118" customWidth="1"/>
    <col min="9282" max="9282" width="4.75" style="118" customWidth="1"/>
    <col min="9283" max="9283" width="1.375" style="118" customWidth="1"/>
    <col min="9284" max="9284" width="4.75" style="118" customWidth="1"/>
    <col min="9285" max="9285" width="5.875" style="118" customWidth="1"/>
    <col min="9286" max="9286" width="1.125" style="118" customWidth="1"/>
    <col min="9287" max="9287" width="4.75" style="118" customWidth="1"/>
    <col min="9288" max="9288" width="9.625" style="118" customWidth="1"/>
    <col min="9289" max="9291" width="9" style="118"/>
    <col min="9292" max="9292" width="1.75" style="118" customWidth="1"/>
    <col min="9293" max="9293" width="5" style="118" customWidth="1"/>
    <col min="9294" max="9471" width="9" style="118"/>
    <col min="9472" max="9472" width="6.375" style="118" customWidth="1"/>
    <col min="9473" max="9473" width="31.25" style="118" customWidth="1"/>
    <col min="9474" max="9474" width="5.375" style="118" customWidth="1"/>
    <col min="9475" max="9475" width="1.5" style="118" customWidth="1"/>
    <col min="9476" max="9476" width="4.625" style="118" customWidth="1"/>
    <col min="9477" max="9477" width="1.375" style="118" customWidth="1"/>
    <col min="9478" max="9478" width="5.625" style="118" customWidth="1"/>
    <col min="9479" max="9479" width="5.375" style="118" customWidth="1"/>
    <col min="9480" max="9480" width="2.375" style="118" customWidth="1"/>
    <col min="9481" max="9481" width="3.875" style="118" customWidth="1"/>
    <col min="9482" max="9482" width="2" style="118" customWidth="1"/>
    <col min="9483" max="9483" width="6" style="118" customWidth="1"/>
    <col min="9484" max="9484" width="5.5" style="118" customWidth="1"/>
    <col min="9485" max="9485" width="2" style="118" customWidth="1"/>
    <col min="9486" max="9486" width="3.375" style="118" customWidth="1"/>
    <col min="9487" max="9487" width="2.25" style="118" customWidth="1"/>
    <col min="9488" max="9488" width="5.5" style="118" customWidth="1"/>
    <col min="9489" max="9489" width="6.125" style="118" customWidth="1"/>
    <col min="9490" max="9490" width="1.5" style="118" customWidth="1"/>
    <col min="9491" max="9491" width="7.25" style="118" customWidth="1"/>
    <col min="9492" max="9492" width="1.375" style="118" customWidth="1"/>
    <col min="9493" max="9493" width="5.75" style="118" customWidth="1"/>
    <col min="9494" max="9494" width="5.625" style="118" customWidth="1"/>
    <col min="9495" max="9495" width="1.375" style="118" customWidth="1"/>
    <col min="9496" max="9496" width="7" style="118" customWidth="1"/>
    <col min="9497" max="9497" width="1.75" style="118" customWidth="1"/>
    <col min="9498" max="9498" width="5.625" style="118" customWidth="1"/>
    <col min="9499" max="9499" width="5" style="118" customWidth="1"/>
    <col min="9500" max="9500" width="1.875" style="118" customWidth="1"/>
    <col min="9501" max="9501" width="4.875" style="118" customWidth="1"/>
    <col min="9502" max="9502" width="7.875" style="118" customWidth="1"/>
    <col min="9503" max="9503" width="2.5" style="118" customWidth="1"/>
    <col min="9504" max="9504" width="5.125" style="118" customWidth="1"/>
    <col min="9505" max="9505" width="6.375" style="118" customWidth="1"/>
    <col min="9506" max="9506" width="1.375" style="118" customWidth="1"/>
    <col min="9507" max="9507" width="5" style="118" customWidth="1"/>
    <col min="9508" max="9508" width="4.625" style="118" customWidth="1"/>
    <col min="9509" max="9509" width="2.125" style="118" customWidth="1"/>
    <col min="9510" max="9510" width="4.75" style="118" customWidth="1"/>
    <col min="9511" max="9511" width="7" style="118" customWidth="1"/>
    <col min="9512" max="9512" width="1.25" style="118" customWidth="1"/>
    <col min="9513" max="9513" width="4.875" style="118" customWidth="1"/>
    <col min="9514" max="9514" width="3.625" style="118" customWidth="1"/>
    <col min="9515" max="9515" width="3.25" style="118" customWidth="1"/>
    <col min="9516" max="9516" width="2.625" style="118" customWidth="1"/>
    <col min="9517" max="9517" width="2.875" style="118" customWidth="1"/>
    <col min="9518" max="9518" width="3" style="118" customWidth="1"/>
    <col min="9519" max="9519" width="2.875" style="118" customWidth="1"/>
    <col min="9520" max="9520" width="4.25" style="118" customWidth="1"/>
    <col min="9521" max="9521" width="2.5" style="118" customWidth="1"/>
    <col min="9522" max="9522" width="2.875" style="118" customWidth="1"/>
    <col min="9523" max="9523" width="7" style="118" customWidth="1"/>
    <col min="9524" max="9524" width="1.625" style="118" customWidth="1"/>
    <col min="9525" max="9525" width="6" style="118" customWidth="1"/>
    <col min="9526" max="9526" width="7.125" style="118" customWidth="1"/>
    <col min="9527" max="9527" width="1.625" style="118" customWidth="1"/>
    <col min="9528" max="9528" width="5.625" style="118" customWidth="1"/>
    <col min="9529" max="9529" width="3.75" style="118" customWidth="1"/>
    <col min="9530" max="9530" width="2" style="118" customWidth="1"/>
    <col min="9531" max="9531" width="3.875" style="118" customWidth="1"/>
    <col min="9532" max="9532" width="4.875" style="118" customWidth="1"/>
    <col min="9533" max="9533" width="1.625" style="118" customWidth="1"/>
    <col min="9534" max="9534" width="4.75" style="118" customWidth="1"/>
    <col min="9535" max="9535" width="5.875" style="118" customWidth="1"/>
    <col min="9536" max="9536" width="1.25" style="118" customWidth="1"/>
    <col min="9537" max="9537" width="4.625" style="118" customWidth="1"/>
    <col min="9538" max="9538" width="4.75" style="118" customWidth="1"/>
    <col min="9539" max="9539" width="1.375" style="118" customWidth="1"/>
    <col min="9540" max="9540" width="4.75" style="118" customWidth="1"/>
    <col min="9541" max="9541" width="5.875" style="118" customWidth="1"/>
    <col min="9542" max="9542" width="1.125" style="118" customWidth="1"/>
    <col min="9543" max="9543" width="4.75" style="118" customWidth="1"/>
    <col min="9544" max="9544" width="9.625" style="118" customWidth="1"/>
    <col min="9545" max="9547" width="9" style="118"/>
    <col min="9548" max="9548" width="1.75" style="118" customWidth="1"/>
    <col min="9549" max="9549" width="5" style="118" customWidth="1"/>
    <col min="9550" max="9727" width="9" style="118"/>
    <col min="9728" max="9728" width="6.375" style="118" customWidth="1"/>
    <col min="9729" max="9729" width="31.25" style="118" customWidth="1"/>
    <col min="9730" max="9730" width="5.375" style="118" customWidth="1"/>
    <col min="9731" max="9731" width="1.5" style="118" customWidth="1"/>
    <col min="9732" max="9732" width="4.625" style="118" customWidth="1"/>
    <col min="9733" max="9733" width="1.375" style="118" customWidth="1"/>
    <col min="9734" max="9734" width="5.625" style="118" customWidth="1"/>
    <col min="9735" max="9735" width="5.375" style="118" customWidth="1"/>
    <col min="9736" max="9736" width="2.375" style="118" customWidth="1"/>
    <col min="9737" max="9737" width="3.875" style="118" customWidth="1"/>
    <col min="9738" max="9738" width="2" style="118" customWidth="1"/>
    <col min="9739" max="9739" width="6" style="118" customWidth="1"/>
    <col min="9740" max="9740" width="5.5" style="118" customWidth="1"/>
    <col min="9741" max="9741" width="2" style="118" customWidth="1"/>
    <col min="9742" max="9742" width="3.375" style="118" customWidth="1"/>
    <col min="9743" max="9743" width="2.25" style="118" customWidth="1"/>
    <col min="9744" max="9744" width="5.5" style="118" customWidth="1"/>
    <col min="9745" max="9745" width="6.125" style="118" customWidth="1"/>
    <col min="9746" max="9746" width="1.5" style="118" customWidth="1"/>
    <col min="9747" max="9747" width="7.25" style="118" customWidth="1"/>
    <col min="9748" max="9748" width="1.375" style="118" customWidth="1"/>
    <col min="9749" max="9749" width="5.75" style="118" customWidth="1"/>
    <col min="9750" max="9750" width="5.625" style="118" customWidth="1"/>
    <col min="9751" max="9751" width="1.375" style="118" customWidth="1"/>
    <col min="9752" max="9752" width="7" style="118" customWidth="1"/>
    <col min="9753" max="9753" width="1.75" style="118" customWidth="1"/>
    <col min="9754" max="9754" width="5.625" style="118" customWidth="1"/>
    <col min="9755" max="9755" width="5" style="118" customWidth="1"/>
    <col min="9756" max="9756" width="1.875" style="118" customWidth="1"/>
    <col min="9757" max="9757" width="4.875" style="118" customWidth="1"/>
    <col min="9758" max="9758" width="7.875" style="118" customWidth="1"/>
    <col min="9759" max="9759" width="2.5" style="118" customWidth="1"/>
    <col min="9760" max="9760" width="5.125" style="118" customWidth="1"/>
    <col min="9761" max="9761" width="6.375" style="118" customWidth="1"/>
    <col min="9762" max="9762" width="1.375" style="118" customWidth="1"/>
    <col min="9763" max="9763" width="5" style="118" customWidth="1"/>
    <col min="9764" max="9764" width="4.625" style="118" customWidth="1"/>
    <col min="9765" max="9765" width="2.125" style="118" customWidth="1"/>
    <col min="9766" max="9766" width="4.75" style="118" customWidth="1"/>
    <col min="9767" max="9767" width="7" style="118" customWidth="1"/>
    <col min="9768" max="9768" width="1.25" style="118" customWidth="1"/>
    <col min="9769" max="9769" width="4.875" style="118" customWidth="1"/>
    <col min="9770" max="9770" width="3.625" style="118" customWidth="1"/>
    <col min="9771" max="9771" width="3.25" style="118" customWidth="1"/>
    <col min="9772" max="9772" width="2.625" style="118" customWidth="1"/>
    <col min="9773" max="9773" width="2.875" style="118" customWidth="1"/>
    <col min="9774" max="9774" width="3" style="118" customWidth="1"/>
    <col min="9775" max="9775" width="2.875" style="118" customWidth="1"/>
    <col min="9776" max="9776" width="4.25" style="118" customWidth="1"/>
    <col min="9777" max="9777" width="2.5" style="118" customWidth="1"/>
    <col min="9778" max="9778" width="2.875" style="118" customWidth="1"/>
    <col min="9779" max="9779" width="7" style="118" customWidth="1"/>
    <col min="9780" max="9780" width="1.625" style="118" customWidth="1"/>
    <col min="9781" max="9781" width="6" style="118" customWidth="1"/>
    <col min="9782" max="9782" width="7.125" style="118" customWidth="1"/>
    <col min="9783" max="9783" width="1.625" style="118" customWidth="1"/>
    <col min="9784" max="9784" width="5.625" style="118" customWidth="1"/>
    <col min="9785" max="9785" width="3.75" style="118" customWidth="1"/>
    <col min="9786" max="9786" width="2" style="118" customWidth="1"/>
    <col min="9787" max="9787" width="3.875" style="118" customWidth="1"/>
    <col min="9788" max="9788" width="4.875" style="118" customWidth="1"/>
    <col min="9789" max="9789" width="1.625" style="118" customWidth="1"/>
    <col min="9790" max="9790" width="4.75" style="118" customWidth="1"/>
    <col min="9791" max="9791" width="5.875" style="118" customWidth="1"/>
    <col min="9792" max="9792" width="1.25" style="118" customWidth="1"/>
    <col min="9793" max="9793" width="4.625" style="118" customWidth="1"/>
    <col min="9794" max="9794" width="4.75" style="118" customWidth="1"/>
    <col min="9795" max="9795" width="1.375" style="118" customWidth="1"/>
    <col min="9796" max="9796" width="4.75" style="118" customWidth="1"/>
    <col min="9797" max="9797" width="5.875" style="118" customWidth="1"/>
    <col min="9798" max="9798" width="1.125" style="118" customWidth="1"/>
    <col min="9799" max="9799" width="4.75" style="118" customWidth="1"/>
    <col min="9800" max="9800" width="9.625" style="118" customWidth="1"/>
    <col min="9801" max="9803" width="9" style="118"/>
    <col min="9804" max="9804" width="1.75" style="118" customWidth="1"/>
    <col min="9805" max="9805" width="5" style="118" customWidth="1"/>
    <col min="9806" max="9983" width="9" style="118"/>
    <col min="9984" max="9984" width="6.375" style="118" customWidth="1"/>
    <col min="9985" max="9985" width="31.25" style="118" customWidth="1"/>
    <col min="9986" max="9986" width="5.375" style="118" customWidth="1"/>
    <col min="9987" max="9987" width="1.5" style="118" customWidth="1"/>
    <col min="9988" max="9988" width="4.625" style="118" customWidth="1"/>
    <col min="9989" max="9989" width="1.375" style="118" customWidth="1"/>
    <col min="9990" max="9990" width="5.625" style="118" customWidth="1"/>
    <col min="9991" max="9991" width="5.375" style="118" customWidth="1"/>
    <col min="9992" max="9992" width="2.375" style="118" customWidth="1"/>
    <col min="9993" max="9993" width="3.875" style="118" customWidth="1"/>
    <col min="9994" max="9994" width="2" style="118" customWidth="1"/>
    <col min="9995" max="9995" width="6" style="118" customWidth="1"/>
    <col min="9996" max="9996" width="5.5" style="118" customWidth="1"/>
    <col min="9997" max="9997" width="2" style="118" customWidth="1"/>
    <col min="9998" max="9998" width="3.375" style="118" customWidth="1"/>
    <col min="9999" max="9999" width="2.25" style="118" customWidth="1"/>
    <col min="10000" max="10000" width="5.5" style="118" customWidth="1"/>
    <col min="10001" max="10001" width="6.125" style="118" customWidth="1"/>
    <col min="10002" max="10002" width="1.5" style="118" customWidth="1"/>
    <col min="10003" max="10003" width="7.25" style="118" customWidth="1"/>
    <col min="10004" max="10004" width="1.375" style="118" customWidth="1"/>
    <col min="10005" max="10005" width="5.75" style="118" customWidth="1"/>
    <col min="10006" max="10006" width="5.625" style="118" customWidth="1"/>
    <col min="10007" max="10007" width="1.375" style="118" customWidth="1"/>
    <col min="10008" max="10008" width="7" style="118" customWidth="1"/>
    <col min="10009" max="10009" width="1.75" style="118" customWidth="1"/>
    <col min="10010" max="10010" width="5.625" style="118" customWidth="1"/>
    <col min="10011" max="10011" width="5" style="118" customWidth="1"/>
    <col min="10012" max="10012" width="1.875" style="118" customWidth="1"/>
    <col min="10013" max="10013" width="4.875" style="118" customWidth="1"/>
    <col min="10014" max="10014" width="7.875" style="118" customWidth="1"/>
    <col min="10015" max="10015" width="2.5" style="118" customWidth="1"/>
    <col min="10016" max="10016" width="5.125" style="118" customWidth="1"/>
    <col min="10017" max="10017" width="6.375" style="118" customWidth="1"/>
    <col min="10018" max="10018" width="1.375" style="118" customWidth="1"/>
    <col min="10019" max="10019" width="5" style="118" customWidth="1"/>
    <col min="10020" max="10020" width="4.625" style="118" customWidth="1"/>
    <col min="10021" max="10021" width="2.125" style="118" customWidth="1"/>
    <col min="10022" max="10022" width="4.75" style="118" customWidth="1"/>
    <col min="10023" max="10023" width="7" style="118" customWidth="1"/>
    <col min="10024" max="10024" width="1.25" style="118" customWidth="1"/>
    <col min="10025" max="10025" width="4.875" style="118" customWidth="1"/>
    <col min="10026" max="10026" width="3.625" style="118" customWidth="1"/>
    <col min="10027" max="10027" width="3.25" style="118" customWidth="1"/>
    <col min="10028" max="10028" width="2.625" style="118" customWidth="1"/>
    <col min="10029" max="10029" width="2.875" style="118" customWidth="1"/>
    <col min="10030" max="10030" width="3" style="118" customWidth="1"/>
    <col min="10031" max="10031" width="2.875" style="118" customWidth="1"/>
    <col min="10032" max="10032" width="4.25" style="118" customWidth="1"/>
    <col min="10033" max="10033" width="2.5" style="118" customWidth="1"/>
    <col min="10034" max="10034" width="2.875" style="118" customWidth="1"/>
    <col min="10035" max="10035" width="7" style="118" customWidth="1"/>
    <col min="10036" max="10036" width="1.625" style="118" customWidth="1"/>
    <col min="10037" max="10037" width="6" style="118" customWidth="1"/>
    <col min="10038" max="10038" width="7.125" style="118" customWidth="1"/>
    <col min="10039" max="10039" width="1.625" style="118" customWidth="1"/>
    <col min="10040" max="10040" width="5.625" style="118" customWidth="1"/>
    <col min="10041" max="10041" width="3.75" style="118" customWidth="1"/>
    <col min="10042" max="10042" width="2" style="118" customWidth="1"/>
    <col min="10043" max="10043" width="3.875" style="118" customWidth="1"/>
    <col min="10044" max="10044" width="4.875" style="118" customWidth="1"/>
    <col min="10045" max="10045" width="1.625" style="118" customWidth="1"/>
    <col min="10046" max="10046" width="4.75" style="118" customWidth="1"/>
    <col min="10047" max="10047" width="5.875" style="118" customWidth="1"/>
    <col min="10048" max="10048" width="1.25" style="118" customWidth="1"/>
    <col min="10049" max="10049" width="4.625" style="118" customWidth="1"/>
    <col min="10050" max="10050" width="4.75" style="118" customWidth="1"/>
    <col min="10051" max="10051" width="1.375" style="118" customWidth="1"/>
    <col min="10052" max="10052" width="4.75" style="118" customWidth="1"/>
    <col min="10053" max="10053" width="5.875" style="118" customWidth="1"/>
    <col min="10054" max="10054" width="1.125" style="118" customWidth="1"/>
    <col min="10055" max="10055" width="4.75" style="118" customWidth="1"/>
    <col min="10056" max="10056" width="9.625" style="118" customWidth="1"/>
    <col min="10057" max="10059" width="9" style="118"/>
    <col min="10060" max="10060" width="1.75" style="118" customWidth="1"/>
    <col min="10061" max="10061" width="5" style="118" customWidth="1"/>
    <col min="10062" max="10239" width="9" style="118"/>
    <col min="10240" max="10240" width="6.375" style="118" customWidth="1"/>
    <col min="10241" max="10241" width="31.25" style="118" customWidth="1"/>
    <col min="10242" max="10242" width="5.375" style="118" customWidth="1"/>
    <col min="10243" max="10243" width="1.5" style="118" customWidth="1"/>
    <col min="10244" max="10244" width="4.625" style="118" customWidth="1"/>
    <col min="10245" max="10245" width="1.375" style="118" customWidth="1"/>
    <col min="10246" max="10246" width="5.625" style="118" customWidth="1"/>
    <col min="10247" max="10247" width="5.375" style="118" customWidth="1"/>
    <col min="10248" max="10248" width="2.375" style="118" customWidth="1"/>
    <col min="10249" max="10249" width="3.875" style="118" customWidth="1"/>
    <col min="10250" max="10250" width="2" style="118" customWidth="1"/>
    <col min="10251" max="10251" width="6" style="118" customWidth="1"/>
    <col min="10252" max="10252" width="5.5" style="118" customWidth="1"/>
    <col min="10253" max="10253" width="2" style="118" customWidth="1"/>
    <col min="10254" max="10254" width="3.375" style="118" customWidth="1"/>
    <col min="10255" max="10255" width="2.25" style="118" customWidth="1"/>
    <col min="10256" max="10256" width="5.5" style="118" customWidth="1"/>
    <col min="10257" max="10257" width="6.125" style="118" customWidth="1"/>
    <col min="10258" max="10258" width="1.5" style="118" customWidth="1"/>
    <col min="10259" max="10259" width="7.25" style="118" customWidth="1"/>
    <col min="10260" max="10260" width="1.375" style="118" customWidth="1"/>
    <col min="10261" max="10261" width="5.75" style="118" customWidth="1"/>
    <col min="10262" max="10262" width="5.625" style="118" customWidth="1"/>
    <col min="10263" max="10263" width="1.375" style="118" customWidth="1"/>
    <col min="10264" max="10264" width="7" style="118" customWidth="1"/>
    <col min="10265" max="10265" width="1.75" style="118" customWidth="1"/>
    <col min="10266" max="10266" width="5.625" style="118" customWidth="1"/>
    <col min="10267" max="10267" width="5" style="118" customWidth="1"/>
    <col min="10268" max="10268" width="1.875" style="118" customWidth="1"/>
    <col min="10269" max="10269" width="4.875" style="118" customWidth="1"/>
    <col min="10270" max="10270" width="7.875" style="118" customWidth="1"/>
    <col min="10271" max="10271" width="2.5" style="118" customWidth="1"/>
    <col min="10272" max="10272" width="5.125" style="118" customWidth="1"/>
    <col min="10273" max="10273" width="6.375" style="118" customWidth="1"/>
    <col min="10274" max="10274" width="1.375" style="118" customWidth="1"/>
    <col min="10275" max="10275" width="5" style="118" customWidth="1"/>
    <col min="10276" max="10276" width="4.625" style="118" customWidth="1"/>
    <col min="10277" max="10277" width="2.125" style="118" customWidth="1"/>
    <col min="10278" max="10278" width="4.75" style="118" customWidth="1"/>
    <col min="10279" max="10279" width="7" style="118" customWidth="1"/>
    <col min="10280" max="10280" width="1.25" style="118" customWidth="1"/>
    <col min="10281" max="10281" width="4.875" style="118" customWidth="1"/>
    <col min="10282" max="10282" width="3.625" style="118" customWidth="1"/>
    <col min="10283" max="10283" width="3.25" style="118" customWidth="1"/>
    <col min="10284" max="10284" width="2.625" style="118" customWidth="1"/>
    <col min="10285" max="10285" width="2.875" style="118" customWidth="1"/>
    <col min="10286" max="10286" width="3" style="118" customWidth="1"/>
    <col min="10287" max="10287" width="2.875" style="118" customWidth="1"/>
    <col min="10288" max="10288" width="4.25" style="118" customWidth="1"/>
    <col min="10289" max="10289" width="2.5" style="118" customWidth="1"/>
    <col min="10290" max="10290" width="2.875" style="118" customWidth="1"/>
    <col min="10291" max="10291" width="7" style="118" customWidth="1"/>
    <col min="10292" max="10292" width="1.625" style="118" customWidth="1"/>
    <col min="10293" max="10293" width="6" style="118" customWidth="1"/>
    <col min="10294" max="10294" width="7.125" style="118" customWidth="1"/>
    <col min="10295" max="10295" width="1.625" style="118" customWidth="1"/>
    <col min="10296" max="10296" width="5.625" style="118" customWidth="1"/>
    <col min="10297" max="10297" width="3.75" style="118" customWidth="1"/>
    <col min="10298" max="10298" width="2" style="118" customWidth="1"/>
    <col min="10299" max="10299" width="3.875" style="118" customWidth="1"/>
    <col min="10300" max="10300" width="4.875" style="118" customWidth="1"/>
    <col min="10301" max="10301" width="1.625" style="118" customWidth="1"/>
    <col min="10302" max="10302" width="4.75" style="118" customWidth="1"/>
    <col min="10303" max="10303" width="5.875" style="118" customWidth="1"/>
    <col min="10304" max="10304" width="1.25" style="118" customWidth="1"/>
    <col min="10305" max="10305" width="4.625" style="118" customWidth="1"/>
    <col min="10306" max="10306" width="4.75" style="118" customWidth="1"/>
    <col min="10307" max="10307" width="1.375" style="118" customWidth="1"/>
    <col min="10308" max="10308" width="4.75" style="118" customWidth="1"/>
    <col min="10309" max="10309" width="5.875" style="118" customWidth="1"/>
    <col min="10310" max="10310" width="1.125" style="118" customWidth="1"/>
    <col min="10311" max="10311" width="4.75" style="118" customWidth="1"/>
    <col min="10312" max="10312" width="9.625" style="118" customWidth="1"/>
    <col min="10313" max="10315" width="9" style="118"/>
    <col min="10316" max="10316" width="1.75" style="118" customWidth="1"/>
    <col min="10317" max="10317" width="5" style="118" customWidth="1"/>
    <col min="10318" max="10495" width="9" style="118"/>
    <col min="10496" max="10496" width="6.375" style="118" customWidth="1"/>
    <col min="10497" max="10497" width="31.25" style="118" customWidth="1"/>
    <col min="10498" max="10498" width="5.375" style="118" customWidth="1"/>
    <col min="10499" max="10499" width="1.5" style="118" customWidth="1"/>
    <col min="10500" max="10500" width="4.625" style="118" customWidth="1"/>
    <col min="10501" max="10501" width="1.375" style="118" customWidth="1"/>
    <col min="10502" max="10502" width="5.625" style="118" customWidth="1"/>
    <col min="10503" max="10503" width="5.375" style="118" customWidth="1"/>
    <col min="10504" max="10504" width="2.375" style="118" customWidth="1"/>
    <col min="10505" max="10505" width="3.875" style="118" customWidth="1"/>
    <col min="10506" max="10506" width="2" style="118" customWidth="1"/>
    <col min="10507" max="10507" width="6" style="118" customWidth="1"/>
    <col min="10508" max="10508" width="5.5" style="118" customWidth="1"/>
    <col min="10509" max="10509" width="2" style="118" customWidth="1"/>
    <col min="10510" max="10510" width="3.375" style="118" customWidth="1"/>
    <col min="10511" max="10511" width="2.25" style="118" customWidth="1"/>
    <col min="10512" max="10512" width="5.5" style="118" customWidth="1"/>
    <col min="10513" max="10513" width="6.125" style="118" customWidth="1"/>
    <col min="10514" max="10514" width="1.5" style="118" customWidth="1"/>
    <col min="10515" max="10515" width="7.25" style="118" customWidth="1"/>
    <col min="10516" max="10516" width="1.375" style="118" customWidth="1"/>
    <col min="10517" max="10517" width="5.75" style="118" customWidth="1"/>
    <col min="10518" max="10518" width="5.625" style="118" customWidth="1"/>
    <col min="10519" max="10519" width="1.375" style="118" customWidth="1"/>
    <col min="10520" max="10520" width="7" style="118" customWidth="1"/>
    <col min="10521" max="10521" width="1.75" style="118" customWidth="1"/>
    <col min="10522" max="10522" width="5.625" style="118" customWidth="1"/>
    <col min="10523" max="10523" width="5" style="118" customWidth="1"/>
    <col min="10524" max="10524" width="1.875" style="118" customWidth="1"/>
    <col min="10525" max="10525" width="4.875" style="118" customWidth="1"/>
    <col min="10526" max="10526" width="7.875" style="118" customWidth="1"/>
    <col min="10527" max="10527" width="2.5" style="118" customWidth="1"/>
    <col min="10528" max="10528" width="5.125" style="118" customWidth="1"/>
    <col min="10529" max="10529" width="6.375" style="118" customWidth="1"/>
    <col min="10530" max="10530" width="1.375" style="118" customWidth="1"/>
    <col min="10531" max="10531" width="5" style="118" customWidth="1"/>
    <col min="10532" max="10532" width="4.625" style="118" customWidth="1"/>
    <col min="10533" max="10533" width="2.125" style="118" customWidth="1"/>
    <col min="10534" max="10534" width="4.75" style="118" customWidth="1"/>
    <col min="10535" max="10535" width="7" style="118" customWidth="1"/>
    <col min="10536" max="10536" width="1.25" style="118" customWidth="1"/>
    <col min="10537" max="10537" width="4.875" style="118" customWidth="1"/>
    <col min="10538" max="10538" width="3.625" style="118" customWidth="1"/>
    <col min="10539" max="10539" width="3.25" style="118" customWidth="1"/>
    <col min="10540" max="10540" width="2.625" style="118" customWidth="1"/>
    <col min="10541" max="10541" width="2.875" style="118" customWidth="1"/>
    <col min="10542" max="10542" width="3" style="118" customWidth="1"/>
    <col min="10543" max="10543" width="2.875" style="118" customWidth="1"/>
    <col min="10544" max="10544" width="4.25" style="118" customWidth="1"/>
    <col min="10545" max="10545" width="2.5" style="118" customWidth="1"/>
    <col min="10546" max="10546" width="2.875" style="118" customWidth="1"/>
    <col min="10547" max="10547" width="7" style="118" customWidth="1"/>
    <col min="10548" max="10548" width="1.625" style="118" customWidth="1"/>
    <col min="10549" max="10549" width="6" style="118" customWidth="1"/>
    <col min="10550" max="10550" width="7.125" style="118" customWidth="1"/>
    <col min="10551" max="10551" width="1.625" style="118" customWidth="1"/>
    <col min="10552" max="10552" width="5.625" style="118" customWidth="1"/>
    <col min="10553" max="10553" width="3.75" style="118" customWidth="1"/>
    <col min="10554" max="10554" width="2" style="118" customWidth="1"/>
    <col min="10555" max="10555" width="3.875" style="118" customWidth="1"/>
    <col min="10556" max="10556" width="4.875" style="118" customWidth="1"/>
    <col min="10557" max="10557" width="1.625" style="118" customWidth="1"/>
    <col min="10558" max="10558" width="4.75" style="118" customWidth="1"/>
    <col min="10559" max="10559" width="5.875" style="118" customWidth="1"/>
    <col min="10560" max="10560" width="1.25" style="118" customWidth="1"/>
    <col min="10561" max="10561" width="4.625" style="118" customWidth="1"/>
    <col min="10562" max="10562" width="4.75" style="118" customWidth="1"/>
    <col min="10563" max="10563" width="1.375" style="118" customWidth="1"/>
    <col min="10564" max="10564" width="4.75" style="118" customWidth="1"/>
    <col min="10565" max="10565" width="5.875" style="118" customWidth="1"/>
    <col min="10566" max="10566" width="1.125" style="118" customWidth="1"/>
    <col min="10567" max="10567" width="4.75" style="118" customWidth="1"/>
    <col min="10568" max="10568" width="9.625" style="118" customWidth="1"/>
    <col min="10569" max="10571" width="9" style="118"/>
    <col min="10572" max="10572" width="1.75" style="118" customWidth="1"/>
    <col min="10573" max="10573" width="5" style="118" customWidth="1"/>
    <col min="10574" max="10751" width="9" style="118"/>
    <col min="10752" max="10752" width="6.375" style="118" customWidth="1"/>
    <col min="10753" max="10753" width="31.25" style="118" customWidth="1"/>
    <col min="10754" max="10754" width="5.375" style="118" customWidth="1"/>
    <col min="10755" max="10755" width="1.5" style="118" customWidth="1"/>
    <col min="10756" max="10756" width="4.625" style="118" customWidth="1"/>
    <col min="10757" max="10757" width="1.375" style="118" customWidth="1"/>
    <col min="10758" max="10758" width="5.625" style="118" customWidth="1"/>
    <col min="10759" max="10759" width="5.375" style="118" customWidth="1"/>
    <col min="10760" max="10760" width="2.375" style="118" customWidth="1"/>
    <col min="10761" max="10761" width="3.875" style="118" customWidth="1"/>
    <col min="10762" max="10762" width="2" style="118" customWidth="1"/>
    <col min="10763" max="10763" width="6" style="118" customWidth="1"/>
    <col min="10764" max="10764" width="5.5" style="118" customWidth="1"/>
    <col min="10765" max="10765" width="2" style="118" customWidth="1"/>
    <col min="10766" max="10766" width="3.375" style="118" customWidth="1"/>
    <col min="10767" max="10767" width="2.25" style="118" customWidth="1"/>
    <col min="10768" max="10768" width="5.5" style="118" customWidth="1"/>
    <col min="10769" max="10769" width="6.125" style="118" customWidth="1"/>
    <col min="10770" max="10770" width="1.5" style="118" customWidth="1"/>
    <col min="10771" max="10771" width="7.25" style="118" customWidth="1"/>
    <col min="10772" max="10772" width="1.375" style="118" customWidth="1"/>
    <col min="10773" max="10773" width="5.75" style="118" customWidth="1"/>
    <col min="10774" max="10774" width="5.625" style="118" customWidth="1"/>
    <col min="10775" max="10775" width="1.375" style="118" customWidth="1"/>
    <col min="10776" max="10776" width="7" style="118" customWidth="1"/>
    <col min="10777" max="10777" width="1.75" style="118" customWidth="1"/>
    <col min="10778" max="10778" width="5.625" style="118" customWidth="1"/>
    <col min="10779" max="10779" width="5" style="118" customWidth="1"/>
    <col min="10780" max="10780" width="1.875" style="118" customWidth="1"/>
    <col min="10781" max="10781" width="4.875" style="118" customWidth="1"/>
    <col min="10782" max="10782" width="7.875" style="118" customWidth="1"/>
    <col min="10783" max="10783" width="2.5" style="118" customWidth="1"/>
    <col min="10784" max="10784" width="5.125" style="118" customWidth="1"/>
    <col min="10785" max="10785" width="6.375" style="118" customWidth="1"/>
    <col min="10786" max="10786" width="1.375" style="118" customWidth="1"/>
    <col min="10787" max="10787" width="5" style="118" customWidth="1"/>
    <col min="10788" max="10788" width="4.625" style="118" customWidth="1"/>
    <col min="10789" max="10789" width="2.125" style="118" customWidth="1"/>
    <col min="10790" max="10790" width="4.75" style="118" customWidth="1"/>
    <col min="10791" max="10791" width="7" style="118" customWidth="1"/>
    <col min="10792" max="10792" width="1.25" style="118" customWidth="1"/>
    <col min="10793" max="10793" width="4.875" style="118" customWidth="1"/>
    <col min="10794" max="10794" width="3.625" style="118" customWidth="1"/>
    <col min="10795" max="10795" width="3.25" style="118" customWidth="1"/>
    <col min="10796" max="10796" width="2.625" style="118" customWidth="1"/>
    <col min="10797" max="10797" width="2.875" style="118" customWidth="1"/>
    <col min="10798" max="10798" width="3" style="118" customWidth="1"/>
    <col min="10799" max="10799" width="2.875" style="118" customWidth="1"/>
    <col min="10800" max="10800" width="4.25" style="118" customWidth="1"/>
    <col min="10801" max="10801" width="2.5" style="118" customWidth="1"/>
    <col min="10802" max="10802" width="2.875" style="118" customWidth="1"/>
    <col min="10803" max="10803" width="7" style="118" customWidth="1"/>
    <col min="10804" max="10804" width="1.625" style="118" customWidth="1"/>
    <col min="10805" max="10805" width="6" style="118" customWidth="1"/>
    <col min="10806" max="10806" width="7.125" style="118" customWidth="1"/>
    <col min="10807" max="10807" width="1.625" style="118" customWidth="1"/>
    <col min="10808" max="10808" width="5.625" style="118" customWidth="1"/>
    <col min="10809" max="10809" width="3.75" style="118" customWidth="1"/>
    <col min="10810" max="10810" width="2" style="118" customWidth="1"/>
    <col min="10811" max="10811" width="3.875" style="118" customWidth="1"/>
    <col min="10812" max="10812" width="4.875" style="118" customWidth="1"/>
    <col min="10813" max="10813" width="1.625" style="118" customWidth="1"/>
    <col min="10814" max="10814" width="4.75" style="118" customWidth="1"/>
    <col min="10815" max="10815" width="5.875" style="118" customWidth="1"/>
    <col min="10816" max="10816" width="1.25" style="118" customWidth="1"/>
    <col min="10817" max="10817" width="4.625" style="118" customWidth="1"/>
    <col min="10818" max="10818" width="4.75" style="118" customWidth="1"/>
    <col min="10819" max="10819" width="1.375" style="118" customWidth="1"/>
    <col min="10820" max="10820" width="4.75" style="118" customWidth="1"/>
    <col min="10821" max="10821" width="5.875" style="118" customWidth="1"/>
    <col min="10822" max="10822" width="1.125" style="118" customWidth="1"/>
    <col min="10823" max="10823" width="4.75" style="118" customWidth="1"/>
    <col min="10824" max="10824" width="9.625" style="118" customWidth="1"/>
    <col min="10825" max="10827" width="9" style="118"/>
    <col min="10828" max="10828" width="1.75" style="118" customWidth="1"/>
    <col min="10829" max="10829" width="5" style="118" customWidth="1"/>
    <col min="10830" max="11007" width="9" style="118"/>
    <col min="11008" max="11008" width="6.375" style="118" customWidth="1"/>
    <col min="11009" max="11009" width="31.25" style="118" customWidth="1"/>
    <col min="11010" max="11010" width="5.375" style="118" customWidth="1"/>
    <col min="11011" max="11011" width="1.5" style="118" customWidth="1"/>
    <col min="11012" max="11012" width="4.625" style="118" customWidth="1"/>
    <col min="11013" max="11013" width="1.375" style="118" customWidth="1"/>
    <col min="11014" max="11014" width="5.625" style="118" customWidth="1"/>
    <col min="11015" max="11015" width="5.375" style="118" customWidth="1"/>
    <col min="11016" max="11016" width="2.375" style="118" customWidth="1"/>
    <col min="11017" max="11017" width="3.875" style="118" customWidth="1"/>
    <col min="11018" max="11018" width="2" style="118" customWidth="1"/>
    <col min="11019" max="11019" width="6" style="118" customWidth="1"/>
    <col min="11020" max="11020" width="5.5" style="118" customWidth="1"/>
    <col min="11021" max="11021" width="2" style="118" customWidth="1"/>
    <col min="11022" max="11022" width="3.375" style="118" customWidth="1"/>
    <col min="11023" max="11023" width="2.25" style="118" customWidth="1"/>
    <col min="11024" max="11024" width="5.5" style="118" customWidth="1"/>
    <col min="11025" max="11025" width="6.125" style="118" customWidth="1"/>
    <col min="11026" max="11026" width="1.5" style="118" customWidth="1"/>
    <col min="11027" max="11027" width="7.25" style="118" customWidth="1"/>
    <col min="11028" max="11028" width="1.375" style="118" customWidth="1"/>
    <col min="11029" max="11029" width="5.75" style="118" customWidth="1"/>
    <col min="11030" max="11030" width="5.625" style="118" customWidth="1"/>
    <col min="11031" max="11031" width="1.375" style="118" customWidth="1"/>
    <col min="11032" max="11032" width="7" style="118" customWidth="1"/>
    <col min="11033" max="11033" width="1.75" style="118" customWidth="1"/>
    <col min="11034" max="11034" width="5.625" style="118" customWidth="1"/>
    <col min="11035" max="11035" width="5" style="118" customWidth="1"/>
    <col min="11036" max="11036" width="1.875" style="118" customWidth="1"/>
    <col min="11037" max="11037" width="4.875" style="118" customWidth="1"/>
    <col min="11038" max="11038" width="7.875" style="118" customWidth="1"/>
    <col min="11039" max="11039" width="2.5" style="118" customWidth="1"/>
    <col min="11040" max="11040" width="5.125" style="118" customWidth="1"/>
    <col min="11041" max="11041" width="6.375" style="118" customWidth="1"/>
    <col min="11042" max="11042" width="1.375" style="118" customWidth="1"/>
    <col min="11043" max="11043" width="5" style="118" customWidth="1"/>
    <col min="11044" max="11044" width="4.625" style="118" customWidth="1"/>
    <col min="11045" max="11045" width="2.125" style="118" customWidth="1"/>
    <col min="11046" max="11046" width="4.75" style="118" customWidth="1"/>
    <col min="11047" max="11047" width="7" style="118" customWidth="1"/>
    <col min="11048" max="11048" width="1.25" style="118" customWidth="1"/>
    <col min="11049" max="11049" width="4.875" style="118" customWidth="1"/>
    <col min="11050" max="11050" width="3.625" style="118" customWidth="1"/>
    <col min="11051" max="11051" width="3.25" style="118" customWidth="1"/>
    <col min="11052" max="11052" width="2.625" style="118" customWidth="1"/>
    <col min="11053" max="11053" width="2.875" style="118" customWidth="1"/>
    <col min="11054" max="11054" width="3" style="118" customWidth="1"/>
    <col min="11055" max="11055" width="2.875" style="118" customWidth="1"/>
    <col min="11056" max="11056" width="4.25" style="118" customWidth="1"/>
    <col min="11057" max="11057" width="2.5" style="118" customWidth="1"/>
    <col min="11058" max="11058" width="2.875" style="118" customWidth="1"/>
    <col min="11059" max="11059" width="7" style="118" customWidth="1"/>
    <col min="11060" max="11060" width="1.625" style="118" customWidth="1"/>
    <col min="11061" max="11061" width="6" style="118" customWidth="1"/>
    <col min="11062" max="11062" width="7.125" style="118" customWidth="1"/>
    <col min="11063" max="11063" width="1.625" style="118" customWidth="1"/>
    <col min="11064" max="11064" width="5.625" style="118" customWidth="1"/>
    <col min="11065" max="11065" width="3.75" style="118" customWidth="1"/>
    <col min="11066" max="11066" width="2" style="118" customWidth="1"/>
    <col min="11067" max="11067" width="3.875" style="118" customWidth="1"/>
    <col min="11068" max="11068" width="4.875" style="118" customWidth="1"/>
    <col min="11069" max="11069" width="1.625" style="118" customWidth="1"/>
    <col min="11070" max="11070" width="4.75" style="118" customWidth="1"/>
    <col min="11071" max="11071" width="5.875" style="118" customWidth="1"/>
    <col min="11072" max="11072" width="1.25" style="118" customWidth="1"/>
    <col min="11073" max="11073" width="4.625" style="118" customWidth="1"/>
    <col min="11074" max="11074" width="4.75" style="118" customWidth="1"/>
    <col min="11075" max="11075" width="1.375" style="118" customWidth="1"/>
    <col min="11076" max="11076" width="4.75" style="118" customWidth="1"/>
    <col min="11077" max="11077" width="5.875" style="118" customWidth="1"/>
    <col min="11078" max="11078" width="1.125" style="118" customWidth="1"/>
    <col min="11079" max="11079" width="4.75" style="118" customWidth="1"/>
    <col min="11080" max="11080" width="9.625" style="118" customWidth="1"/>
    <col min="11081" max="11083" width="9" style="118"/>
    <col min="11084" max="11084" width="1.75" style="118" customWidth="1"/>
    <col min="11085" max="11085" width="5" style="118" customWidth="1"/>
    <col min="11086" max="11263" width="9" style="118"/>
    <col min="11264" max="11264" width="6.375" style="118" customWidth="1"/>
    <col min="11265" max="11265" width="31.25" style="118" customWidth="1"/>
    <col min="11266" max="11266" width="5.375" style="118" customWidth="1"/>
    <col min="11267" max="11267" width="1.5" style="118" customWidth="1"/>
    <col min="11268" max="11268" width="4.625" style="118" customWidth="1"/>
    <col min="11269" max="11269" width="1.375" style="118" customWidth="1"/>
    <col min="11270" max="11270" width="5.625" style="118" customWidth="1"/>
    <col min="11271" max="11271" width="5.375" style="118" customWidth="1"/>
    <col min="11272" max="11272" width="2.375" style="118" customWidth="1"/>
    <col min="11273" max="11273" width="3.875" style="118" customWidth="1"/>
    <col min="11274" max="11274" width="2" style="118" customWidth="1"/>
    <col min="11275" max="11275" width="6" style="118" customWidth="1"/>
    <col min="11276" max="11276" width="5.5" style="118" customWidth="1"/>
    <col min="11277" max="11277" width="2" style="118" customWidth="1"/>
    <col min="11278" max="11278" width="3.375" style="118" customWidth="1"/>
    <col min="11279" max="11279" width="2.25" style="118" customWidth="1"/>
    <col min="11280" max="11280" width="5.5" style="118" customWidth="1"/>
    <col min="11281" max="11281" width="6.125" style="118" customWidth="1"/>
    <col min="11282" max="11282" width="1.5" style="118" customWidth="1"/>
    <col min="11283" max="11283" width="7.25" style="118" customWidth="1"/>
    <col min="11284" max="11284" width="1.375" style="118" customWidth="1"/>
    <col min="11285" max="11285" width="5.75" style="118" customWidth="1"/>
    <col min="11286" max="11286" width="5.625" style="118" customWidth="1"/>
    <col min="11287" max="11287" width="1.375" style="118" customWidth="1"/>
    <col min="11288" max="11288" width="7" style="118" customWidth="1"/>
    <col min="11289" max="11289" width="1.75" style="118" customWidth="1"/>
    <col min="11290" max="11290" width="5.625" style="118" customWidth="1"/>
    <col min="11291" max="11291" width="5" style="118" customWidth="1"/>
    <col min="11292" max="11292" width="1.875" style="118" customWidth="1"/>
    <col min="11293" max="11293" width="4.875" style="118" customWidth="1"/>
    <col min="11294" max="11294" width="7.875" style="118" customWidth="1"/>
    <col min="11295" max="11295" width="2.5" style="118" customWidth="1"/>
    <col min="11296" max="11296" width="5.125" style="118" customWidth="1"/>
    <col min="11297" max="11297" width="6.375" style="118" customWidth="1"/>
    <col min="11298" max="11298" width="1.375" style="118" customWidth="1"/>
    <col min="11299" max="11299" width="5" style="118" customWidth="1"/>
    <col min="11300" max="11300" width="4.625" style="118" customWidth="1"/>
    <col min="11301" max="11301" width="2.125" style="118" customWidth="1"/>
    <col min="11302" max="11302" width="4.75" style="118" customWidth="1"/>
    <col min="11303" max="11303" width="7" style="118" customWidth="1"/>
    <col min="11304" max="11304" width="1.25" style="118" customWidth="1"/>
    <col min="11305" max="11305" width="4.875" style="118" customWidth="1"/>
    <col min="11306" max="11306" width="3.625" style="118" customWidth="1"/>
    <col min="11307" max="11307" width="3.25" style="118" customWidth="1"/>
    <col min="11308" max="11308" width="2.625" style="118" customWidth="1"/>
    <col min="11309" max="11309" width="2.875" style="118" customWidth="1"/>
    <col min="11310" max="11310" width="3" style="118" customWidth="1"/>
    <col min="11311" max="11311" width="2.875" style="118" customWidth="1"/>
    <col min="11312" max="11312" width="4.25" style="118" customWidth="1"/>
    <col min="11313" max="11313" width="2.5" style="118" customWidth="1"/>
    <col min="11314" max="11314" width="2.875" style="118" customWidth="1"/>
    <col min="11315" max="11315" width="7" style="118" customWidth="1"/>
    <col min="11316" max="11316" width="1.625" style="118" customWidth="1"/>
    <col min="11317" max="11317" width="6" style="118" customWidth="1"/>
    <col min="11318" max="11318" width="7.125" style="118" customWidth="1"/>
    <col min="11319" max="11319" width="1.625" style="118" customWidth="1"/>
    <col min="11320" max="11320" width="5.625" style="118" customWidth="1"/>
    <col min="11321" max="11321" width="3.75" style="118" customWidth="1"/>
    <col min="11322" max="11322" width="2" style="118" customWidth="1"/>
    <col min="11323" max="11323" width="3.875" style="118" customWidth="1"/>
    <col min="11324" max="11324" width="4.875" style="118" customWidth="1"/>
    <col min="11325" max="11325" width="1.625" style="118" customWidth="1"/>
    <col min="11326" max="11326" width="4.75" style="118" customWidth="1"/>
    <col min="11327" max="11327" width="5.875" style="118" customWidth="1"/>
    <col min="11328" max="11328" width="1.25" style="118" customWidth="1"/>
    <col min="11329" max="11329" width="4.625" style="118" customWidth="1"/>
    <col min="11330" max="11330" width="4.75" style="118" customWidth="1"/>
    <col min="11331" max="11331" width="1.375" style="118" customWidth="1"/>
    <col min="11332" max="11332" width="4.75" style="118" customWidth="1"/>
    <col min="11333" max="11333" width="5.875" style="118" customWidth="1"/>
    <col min="11334" max="11334" width="1.125" style="118" customWidth="1"/>
    <col min="11335" max="11335" width="4.75" style="118" customWidth="1"/>
    <col min="11336" max="11336" width="9.625" style="118" customWidth="1"/>
    <col min="11337" max="11339" width="9" style="118"/>
    <col min="11340" max="11340" width="1.75" style="118" customWidth="1"/>
    <col min="11341" max="11341" width="5" style="118" customWidth="1"/>
    <col min="11342" max="11519" width="9" style="118"/>
    <col min="11520" max="11520" width="6.375" style="118" customWidth="1"/>
    <col min="11521" max="11521" width="31.25" style="118" customWidth="1"/>
    <col min="11522" max="11522" width="5.375" style="118" customWidth="1"/>
    <col min="11523" max="11523" width="1.5" style="118" customWidth="1"/>
    <col min="11524" max="11524" width="4.625" style="118" customWidth="1"/>
    <col min="11525" max="11525" width="1.375" style="118" customWidth="1"/>
    <col min="11526" max="11526" width="5.625" style="118" customWidth="1"/>
    <col min="11527" max="11527" width="5.375" style="118" customWidth="1"/>
    <col min="11528" max="11528" width="2.375" style="118" customWidth="1"/>
    <col min="11529" max="11529" width="3.875" style="118" customWidth="1"/>
    <col min="11530" max="11530" width="2" style="118" customWidth="1"/>
    <col min="11531" max="11531" width="6" style="118" customWidth="1"/>
    <col min="11532" max="11532" width="5.5" style="118" customWidth="1"/>
    <col min="11533" max="11533" width="2" style="118" customWidth="1"/>
    <col min="11534" max="11534" width="3.375" style="118" customWidth="1"/>
    <col min="11535" max="11535" width="2.25" style="118" customWidth="1"/>
    <col min="11536" max="11536" width="5.5" style="118" customWidth="1"/>
    <col min="11537" max="11537" width="6.125" style="118" customWidth="1"/>
    <col min="11538" max="11538" width="1.5" style="118" customWidth="1"/>
    <col min="11539" max="11539" width="7.25" style="118" customWidth="1"/>
    <col min="11540" max="11540" width="1.375" style="118" customWidth="1"/>
    <col min="11541" max="11541" width="5.75" style="118" customWidth="1"/>
    <col min="11542" max="11542" width="5.625" style="118" customWidth="1"/>
    <col min="11543" max="11543" width="1.375" style="118" customWidth="1"/>
    <col min="11544" max="11544" width="7" style="118" customWidth="1"/>
    <col min="11545" max="11545" width="1.75" style="118" customWidth="1"/>
    <col min="11546" max="11546" width="5.625" style="118" customWidth="1"/>
    <col min="11547" max="11547" width="5" style="118" customWidth="1"/>
    <col min="11548" max="11548" width="1.875" style="118" customWidth="1"/>
    <col min="11549" max="11549" width="4.875" style="118" customWidth="1"/>
    <col min="11550" max="11550" width="7.875" style="118" customWidth="1"/>
    <col min="11551" max="11551" width="2.5" style="118" customWidth="1"/>
    <col min="11552" max="11552" width="5.125" style="118" customWidth="1"/>
    <col min="11553" max="11553" width="6.375" style="118" customWidth="1"/>
    <col min="11554" max="11554" width="1.375" style="118" customWidth="1"/>
    <col min="11555" max="11555" width="5" style="118" customWidth="1"/>
    <col min="11556" max="11556" width="4.625" style="118" customWidth="1"/>
    <col min="11557" max="11557" width="2.125" style="118" customWidth="1"/>
    <col min="11558" max="11558" width="4.75" style="118" customWidth="1"/>
    <col min="11559" max="11559" width="7" style="118" customWidth="1"/>
    <col min="11560" max="11560" width="1.25" style="118" customWidth="1"/>
    <col min="11561" max="11561" width="4.875" style="118" customWidth="1"/>
    <col min="11562" max="11562" width="3.625" style="118" customWidth="1"/>
    <col min="11563" max="11563" width="3.25" style="118" customWidth="1"/>
    <col min="11564" max="11564" width="2.625" style="118" customWidth="1"/>
    <col min="11565" max="11565" width="2.875" style="118" customWidth="1"/>
    <col min="11566" max="11566" width="3" style="118" customWidth="1"/>
    <col min="11567" max="11567" width="2.875" style="118" customWidth="1"/>
    <col min="11568" max="11568" width="4.25" style="118" customWidth="1"/>
    <col min="11569" max="11569" width="2.5" style="118" customWidth="1"/>
    <col min="11570" max="11570" width="2.875" style="118" customWidth="1"/>
    <col min="11571" max="11571" width="7" style="118" customWidth="1"/>
    <col min="11572" max="11572" width="1.625" style="118" customWidth="1"/>
    <col min="11573" max="11573" width="6" style="118" customWidth="1"/>
    <col min="11574" max="11574" width="7.125" style="118" customWidth="1"/>
    <col min="11575" max="11575" width="1.625" style="118" customWidth="1"/>
    <col min="11576" max="11576" width="5.625" style="118" customWidth="1"/>
    <col min="11577" max="11577" width="3.75" style="118" customWidth="1"/>
    <col min="11578" max="11578" width="2" style="118" customWidth="1"/>
    <col min="11579" max="11579" width="3.875" style="118" customWidth="1"/>
    <col min="11580" max="11580" width="4.875" style="118" customWidth="1"/>
    <col min="11581" max="11581" width="1.625" style="118" customWidth="1"/>
    <col min="11582" max="11582" width="4.75" style="118" customWidth="1"/>
    <col min="11583" max="11583" width="5.875" style="118" customWidth="1"/>
    <col min="11584" max="11584" width="1.25" style="118" customWidth="1"/>
    <col min="11585" max="11585" width="4.625" style="118" customWidth="1"/>
    <col min="11586" max="11586" width="4.75" style="118" customWidth="1"/>
    <col min="11587" max="11587" width="1.375" style="118" customWidth="1"/>
    <col min="11588" max="11588" width="4.75" style="118" customWidth="1"/>
    <col min="11589" max="11589" width="5.875" style="118" customWidth="1"/>
    <col min="11590" max="11590" width="1.125" style="118" customWidth="1"/>
    <col min="11591" max="11591" width="4.75" style="118" customWidth="1"/>
    <col min="11592" max="11592" width="9.625" style="118" customWidth="1"/>
    <col min="11593" max="11595" width="9" style="118"/>
    <col min="11596" max="11596" width="1.75" style="118" customWidth="1"/>
    <col min="11597" max="11597" width="5" style="118" customWidth="1"/>
    <col min="11598" max="11775" width="9" style="118"/>
    <col min="11776" max="11776" width="6.375" style="118" customWidth="1"/>
    <col min="11777" max="11777" width="31.25" style="118" customWidth="1"/>
    <col min="11778" max="11778" width="5.375" style="118" customWidth="1"/>
    <col min="11779" max="11779" width="1.5" style="118" customWidth="1"/>
    <col min="11780" max="11780" width="4.625" style="118" customWidth="1"/>
    <col min="11781" max="11781" width="1.375" style="118" customWidth="1"/>
    <col min="11782" max="11782" width="5.625" style="118" customWidth="1"/>
    <col min="11783" max="11783" width="5.375" style="118" customWidth="1"/>
    <col min="11784" max="11784" width="2.375" style="118" customWidth="1"/>
    <col min="11785" max="11785" width="3.875" style="118" customWidth="1"/>
    <col min="11786" max="11786" width="2" style="118" customWidth="1"/>
    <col min="11787" max="11787" width="6" style="118" customWidth="1"/>
    <col min="11788" max="11788" width="5.5" style="118" customWidth="1"/>
    <col min="11789" max="11789" width="2" style="118" customWidth="1"/>
    <col min="11790" max="11790" width="3.375" style="118" customWidth="1"/>
    <col min="11791" max="11791" width="2.25" style="118" customWidth="1"/>
    <col min="11792" max="11792" width="5.5" style="118" customWidth="1"/>
    <col min="11793" max="11793" width="6.125" style="118" customWidth="1"/>
    <col min="11794" max="11794" width="1.5" style="118" customWidth="1"/>
    <col min="11795" max="11795" width="7.25" style="118" customWidth="1"/>
    <col min="11796" max="11796" width="1.375" style="118" customWidth="1"/>
    <col min="11797" max="11797" width="5.75" style="118" customWidth="1"/>
    <col min="11798" max="11798" width="5.625" style="118" customWidth="1"/>
    <col min="11799" max="11799" width="1.375" style="118" customWidth="1"/>
    <col min="11800" max="11800" width="7" style="118" customWidth="1"/>
    <col min="11801" max="11801" width="1.75" style="118" customWidth="1"/>
    <col min="11802" max="11802" width="5.625" style="118" customWidth="1"/>
    <col min="11803" max="11803" width="5" style="118" customWidth="1"/>
    <col min="11804" max="11804" width="1.875" style="118" customWidth="1"/>
    <col min="11805" max="11805" width="4.875" style="118" customWidth="1"/>
    <col min="11806" max="11806" width="7.875" style="118" customWidth="1"/>
    <col min="11807" max="11807" width="2.5" style="118" customWidth="1"/>
    <col min="11808" max="11808" width="5.125" style="118" customWidth="1"/>
    <col min="11809" max="11809" width="6.375" style="118" customWidth="1"/>
    <col min="11810" max="11810" width="1.375" style="118" customWidth="1"/>
    <col min="11811" max="11811" width="5" style="118" customWidth="1"/>
    <col min="11812" max="11812" width="4.625" style="118" customWidth="1"/>
    <col min="11813" max="11813" width="2.125" style="118" customWidth="1"/>
    <col min="11814" max="11814" width="4.75" style="118" customWidth="1"/>
    <col min="11815" max="11815" width="7" style="118" customWidth="1"/>
    <col min="11816" max="11816" width="1.25" style="118" customWidth="1"/>
    <col min="11817" max="11817" width="4.875" style="118" customWidth="1"/>
    <col min="11818" max="11818" width="3.625" style="118" customWidth="1"/>
    <col min="11819" max="11819" width="3.25" style="118" customWidth="1"/>
    <col min="11820" max="11820" width="2.625" style="118" customWidth="1"/>
    <col min="11821" max="11821" width="2.875" style="118" customWidth="1"/>
    <col min="11822" max="11822" width="3" style="118" customWidth="1"/>
    <col min="11823" max="11823" width="2.875" style="118" customWidth="1"/>
    <col min="11824" max="11824" width="4.25" style="118" customWidth="1"/>
    <col min="11825" max="11825" width="2.5" style="118" customWidth="1"/>
    <col min="11826" max="11826" width="2.875" style="118" customWidth="1"/>
    <col min="11827" max="11827" width="7" style="118" customWidth="1"/>
    <col min="11828" max="11828" width="1.625" style="118" customWidth="1"/>
    <col min="11829" max="11829" width="6" style="118" customWidth="1"/>
    <col min="11830" max="11830" width="7.125" style="118" customWidth="1"/>
    <col min="11831" max="11831" width="1.625" style="118" customWidth="1"/>
    <col min="11832" max="11832" width="5.625" style="118" customWidth="1"/>
    <col min="11833" max="11833" width="3.75" style="118" customWidth="1"/>
    <col min="11834" max="11834" width="2" style="118" customWidth="1"/>
    <col min="11835" max="11835" width="3.875" style="118" customWidth="1"/>
    <col min="11836" max="11836" width="4.875" style="118" customWidth="1"/>
    <col min="11837" max="11837" width="1.625" style="118" customWidth="1"/>
    <col min="11838" max="11838" width="4.75" style="118" customWidth="1"/>
    <col min="11839" max="11839" width="5.875" style="118" customWidth="1"/>
    <col min="11840" max="11840" width="1.25" style="118" customWidth="1"/>
    <col min="11841" max="11841" width="4.625" style="118" customWidth="1"/>
    <col min="11842" max="11842" width="4.75" style="118" customWidth="1"/>
    <col min="11843" max="11843" width="1.375" style="118" customWidth="1"/>
    <col min="11844" max="11844" width="4.75" style="118" customWidth="1"/>
    <col min="11845" max="11845" width="5.875" style="118" customWidth="1"/>
    <col min="11846" max="11846" width="1.125" style="118" customWidth="1"/>
    <col min="11847" max="11847" width="4.75" style="118" customWidth="1"/>
    <col min="11848" max="11848" width="9.625" style="118" customWidth="1"/>
    <col min="11849" max="11851" width="9" style="118"/>
    <col min="11852" max="11852" width="1.75" style="118" customWidth="1"/>
    <col min="11853" max="11853" width="5" style="118" customWidth="1"/>
    <col min="11854" max="12031" width="9" style="118"/>
    <col min="12032" max="12032" width="6.375" style="118" customWidth="1"/>
    <col min="12033" max="12033" width="31.25" style="118" customWidth="1"/>
    <col min="12034" max="12034" width="5.375" style="118" customWidth="1"/>
    <col min="12035" max="12035" width="1.5" style="118" customWidth="1"/>
    <col min="12036" max="12036" width="4.625" style="118" customWidth="1"/>
    <col min="12037" max="12037" width="1.375" style="118" customWidth="1"/>
    <col min="12038" max="12038" width="5.625" style="118" customWidth="1"/>
    <col min="12039" max="12039" width="5.375" style="118" customWidth="1"/>
    <col min="12040" max="12040" width="2.375" style="118" customWidth="1"/>
    <col min="12041" max="12041" width="3.875" style="118" customWidth="1"/>
    <col min="12042" max="12042" width="2" style="118" customWidth="1"/>
    <col min="12043" max="12043" width="6" style="118" customWidth="1"/>
    <col min="12044" max="12044" width="5.5" style="118" customWidth="1"/>
    <col min="12045" max="12045" width="2" style="118" customWidth="1"/>
    <col min="12046" max="12046" width="3.375" style="118" customWidth="1"/>
    <col min="12047" max="12047" width="2.25" style="118" customWidth="1"/>
    <col min="12048" max="12048" width="5.5" style="118" customWidth="1"/>
    <col min="12049" max="12049" width="6.125" style="118" customWidth="1"/>
    <col min="12050" max="12050" width="1.5" style="118" customWidth="1"/>
    <col min="12051" max="12051" width="7.25" style="118" customWidth="1"/>
    <col min="12052" max="12052" width="1.375" style="118" customWidth="1"/>
    <col min="12053" max="12053" width="5.75" style="118" customWidth="1"/>
    <col min="12054" max="12054" width="5.625" style="118" customWidth="1"/>
    <col min="12055" max="12055" width="1.375" style="118" customWidth="1"/>
    <col min="12056" max="12056" width="7" style="118" customWidth="1"/>
    <col min="12057" max="12057" width="1.75" style="118" customWidth="1"/>
    <col min="12058" max="12058" width="5.625" style="118" customWidth="1"/>
    <col min="12059" max="12059" width="5" style="118" customWidth="1"/>
    <col min="12060" max="12060" width="1.875" style="118" customWidth="1"/>
    <col min="12061" max="12061" width="4.875" style="118" customWidth="1"/>
    <col min="12062" max="12062" width="7.875" style="118" customWidth="1"/>
    <col min="12063" max="12063" width="2.5" style="118" customWidth="1"/>
    <col min="12064" max="12064" width="5.125" style="118" customWidth="1"/>
    <col min="12065" max="12065" width="6.375" style="118" customWidth="1"/>
    <col min="12066" max="12066" width="1.375" style="118" customWidth="1"/>
    <col min="12067" max="12067" width="5" style="118" customWidth="1"/>
    <col min="12068" max="12068" width="4.625" style="118" customWidth="1"/>
    <col min="12069" max="12069" width="2.125" style="118" customWidth="1"/>
    <col min="12070" max="12070" width="4.75" style="118" customWidth="1"/>
    <col min="12071" max="12071" width="7" style="118" customWidth="1"/>
    <col min="12072" max="12072" width="1.25" style="118" customWidth="1"/>
    <col min="12073" max="12073" width="4.875" style="118" customWidth="1"/>
    <col min="12074" max="12074" width="3.625" style="118" customWidth="1"/>
    <col min="12075" max="12075" width="3.25" style="118" customWidth="1"/>
    <col min="12076" max="12076" width="2.625" style="118" customWidth="1"/>
    <col min="12077" max="12077" width="2.875" style="118" customWidth="1"/>
    <col min="12078" max="12078" width="3" style="118" customWidth="1"/>
    <col min="12079" max="12079" width="2.875" style="118" customWidth="1"/>
    <col min="12080" max="12080" width="4.25" style="118" customWidth="1"/>
    <col min="12081" max="12081" width="2.5" style="118" customWidth="1"/>
    <col min="12082" max="12082" width="2.875" style="118" customWidth="1"/>
    <col min="12083" max="12083" width="7" style="118" customWidth="1"/>
    <col min="12084" max="12084" width="1.625" style="118" customWidth="1"/>
    <col min="12085" max="12085" width="6" style="118" customWidth="1"/>
    <col min="12086" max="12086" width="7.125" style="118" customWidth="1"/>
    <col min="12087" max="12087" width="1.625" style="118" customWidth="1"/>
    <col min="12088" max="12088" width="5.625" style="118" customWidth="1"/>
    <col min="12089" max="12089" width="3.75" style="118" customWidth="1"/>
    <col min="12090" max="12090" width="2" style="118" customWidth="1"/>
    <col min="12091" max="12091" width="3.875" style="118" customWidth="1"/>
    <col min="12092" max="12092" width="4.875" style="118" customWidth="1"/>
    <col min="12093" max="12093" width="1.625" style="118" customWidth="1"/>
    <col min="12094" max="12094" width="4.75" style="118" customWidth="1"/>
    <col min="12095" max="12095" width="5.875" style="118" customWidth="1"/>
    <col min="12096" max="12096" width="1.25" style="118" customWidth="1"/>
    <col min="12097" max="12097" width="4.625" style="118" customWidth="1"/>
    <col min="12098" max="12098" width="4.75" style="118" customWidth="1"/>
    <col min="12099" max="12099" width="1.375" style="118" customWidth="1"/>
    <col min="12100" max="12100" width="4.75" style="118" customWidth="1"/>
    <col min="12101" max="12101" width="5.875" style="118" customWidth="1"/>
    <col min="12102" max="12102" width="1.125" style="118" customWidth="1"/>
    <col min="12103" max="12103" width="4.75" style="118" customWidth="1"/>
    <col min="12104" max="12104" width="9.625" style="118" customWidth="1"/>
    <col min="12105" max="12107" width="9" style="118"/>
    <col min="12108" max="12108" width="1.75" style="118" customWidth="1"/>
    <col min="12109" max="12109" width="5" style="118" customWidth="1"/>
    <col min="12110" max="12287" width="9" style="118"/>
    <col min="12288" max="12288" width="6.375" style="118" customWidth="1"/>
    <col min="12289" max="12289" width="31.25" style="118" customWidth="1"/>
    <col min="12290" max="12290" width="5.375" style="118" customWidth="1"/>
    <col min="12291" max="12291" width="1.5" style="118" customWidth="1"/>
    <col min="12292" max="12292" width="4.625" style="118" customWidth="1"/>
    <col min="12293" max="12293" width="1.375" style="118" customWidth="1"/>
    <col min="12294" max="12294" width="5.625" style="118" customWidth="1"/>
    <col min="12295" max="12295" width="5.375" style="118" customWidth="1"/>
    <col min="12296" max="12296" width="2.375" style="118" customWidth="1"/>
    <col min="12297" max="12297" width="3.875" style="118" customWidth="1"/>
    <col min="12298" max="12298" width="2" style="118" customWidth="1"/>
    <col min="12299" max="12299" width="6" style="118" customWidth="1"/>
    <col min="12300" max="12300" width="5.5" style="118" customWidth="1"/>
    <col min="12301" max="12301" width="2" style="118" customWidth="1"/>
    <col min="12302" max="12302" width="3.375" style="118" customWidth="1"/>
    <col min="12303" max="12303" width="2.25" style="118" customWidth="1"/>
    <col min="12304" max="12304" width="5.5" style="118" customWidth="1"/>
    <col min="12305" max="12305" width="6.125" style="118" customWidth="1"/>
    <col min="12306" max="12306" width="1.5" style="118" customWidth="1"/>
    <col min="12307" max="12307" width="7.25" style="118" customWidth="1"/>
    <col min="12308" max="12308" width="1.375" style="118" customWidth="1"/>
    <col min="12309" max="12309" width="5.75" style="118" customWidth="1"/>
    <col min="12310" max="12310" width="5.625" style="118" customWidth="1"/>
    <col min="12311" max="12311" width="1.375" style="118" customWidth="1"/>
    <col min="12312" max="12312" width="7" style="118" customWidth="1"/>
    <col min="12313" max="12313" width="1.75" style="118" customWidth="1"/>
    <col min="12314" max="12314" width="5.625" style="118" customWidth="1"/>
    <col min="12315" max="12315" width="5" style="118" customWidth="1"/>
    <col min="12316" max="12316" width="1.875" style="118" customWidth="1"/>
    <col min="12317" max="12317" width="4.875" style="118" customWidth="1"/>
    <col min="12318" max="12318" width="7.875" style="118" customWidth="1"/>
    <col min="12319" max="12319" width="2.5" style="118" customWidth="1"/>
    <col min="12320" max="12320" width="5.125" style="118" customWidth="1"/>
    <col min="12321" max="12321" width="6.375" style="118" customWidth="1"/>
    <col min="12322" max="12322" width="1.375" style="118" customWidth="1"/>
    <col min="12323" max="12323" width="5" style="118" customWidth="1"/>
    <col min="12324" max="12324" width="4.625" style="118" customWidth="1"/>
    <col min="12325" max="12325" width="2.125" style="118" customWidth="1"/>
    <col min="12326" max="12326" width="4.75" style="118" customWidth="1"/>
    <col min="12327" max="12327" width="7" style="118" customWidth="1"/>
    <col min="12328" max="12328" width="1.25" style="118" customWidth="1"/>
    <col min="12329" max="12329" width="4.875" style="118" customWidth="1"/>
    <col min="12330" max="12330" width="3.625" style="118" customWidth="1"/>
    <col min="12331" max="12331" width="3.25" style="118" customWidth="1"/>
    <col min="12332" max="12332" width="2.625" style="118" customWidth="1"/>
    <col min="12333" max="12333" width="2.875" style="118" customWidth="1"/>
    <col min="12334" max="12334" width="3" style="118" customWidth="1"/>
    <col min="12335" max="12335" width="2.875" style="118" customWidth="1"/>
    <col min="12336" max="12336" width="4.25" style="118" customWidth="1"/>
    <col min="12337" max="12337" width="2.5" style="118" customWidth="1"/>
    <col min="12338" max="12338" width="2.875" style="118" customWidth="1"/>
    <col min="12339" max="12339" width="7" style="118" customWidth="1"/>
    <col min="12340" max="12340" width="1.625" style="118" customWidth="1"/>
    <col min="12341" max="12341" width="6" style="118" customWidth="1"/>
    <col min="12342" max="12342" width="7.125" style="118" customWidth="1"/>
    <col min="12343" max="12343" width="1.625" style="118" customWidth="1"/>
    <col min="12344" max="12344" width="5.625" style="118" customWidth="1"/>
    <col min="12345" max="12345" width="3.75" style="118" customWidth="1"/>
    <col min="12346" max="12346" width="2" style="118" customWidth="1"/>
    <col min="12347" max="12347" width="3.875" style="118" customWidth="1"/>
    <col min="12348" max="12348" width="4.875" style="118" customWidth="1"/>
    <col min="12349" max="12349" width="1.625" style="118" customWidth="1"/>
    <col min="12350" max="12350" width="4.75" style="118" customWidth="1"/>
    <col min="12351" max="12351" width="5.875" style="118" customWidth="1"/>
    <col min="12352" max="12352" width="1.25" style="118" customWidth="1"/>
    <col min="12353" max="12353" width="4.625" style="118" customWidth="1"/>
    <col min="12354" max="12354" width="4.75" style="118" customWidth="1"/>
    <col min="12355" max="12355" width="1.375" style="118" customWidth="1"/>
    <col min="12356" max="12356" width="4.75" style="118" customWidth="1"/>
    <col min="12357" max="12357" width="5.875" style="118" customWidth="1"/>
    <col min="12358" max="12358" width="1.125" style="118" customWidth="1"/>
    <col min="12359" max="12359" width="4.75" style="118" customWidth="1"/>
    <col min="12360" max="12360" width="9.625" style="118" customWidth="1"/>
    <col min="12361" max="12363" width="9" style="118"/>
    <col min="12364" max="12364" width="1.75" style="118" customWidth="1"/>
    <col min="12365" max="12365" width="5" style="118" customWidth="1"/>
    <col min="12366" max="12543" width="9" style="118"/>
    <col min="12544" max="12544" width="6.375" style="118" customWidth="1"/>
    <col min="12545" max="12545" width="31.25" style="118" customWidth="1"/>
    <col min="12546" max="12546" width="5.375" style="118" customWidth="1"/>
    <col min="12547" max="12547" width="1.5" style="118" customWidth="1"/>
    <col min="12548" max="12548" width="4.625" style="118" customWidth="1"/>
    <col min="12549" max="12549" width="1.375" style="118" customWidth="1"/>
    <col min="12550" max="12550" width="5.625" style="118" customWidth="1"/>
    <col min="12551" max="12551" width="5.375" style="118" customWidth="1"/>
    <col min="12552" max="12552" width="2.375" style="118" customWidth="1"/>
    <col min="12553" max="12553" width="3.875" style="118" customWidth="1"/>
    <col min="12554" max="12554" width="2" style="118" customWidth="1"/>
    <col min="12555" max="12555" width="6" style="118" customWidth="1"/>
    <col min="12556" max="12556" width="5.5" style="118" customWidth="1"/>
    <col min="12557" max="12557" width="2" style="118" customWidth="1"/>
    <col min="12558" max="12558" width="3.375" style="118" customWidth="1"/>
    <col min="12559" max="12559" width="2.25" style="118" customWidth="1"/>
    <col min="12560" max="12560" width="5.5" style="118" customWidth="1"/>
    <col min="12561" max="12561" width="6.125" style="118" customWidth="1"/>
    <col min="12562" max="12562" width="1.5" style="118" customWidth="1"/>
    <col min="12563" max="12563" width="7.25" style="118" customWidth="1"/>
    <col min="12564" max="12564" width="1.375" style="118" customWidth="1"/>
    <col min="12565" max="12565" width="5.75" style="118" customWidth="1"/>
    <col min="12566" max="12566" width="5.625" style="118" customWidth="1"/>
    <col min="12567" max="12567" width="1.375" style="118" customWidth="1"/>
    <col min="12568" max="12568" width="7" style="118" customWidth="1"/>
    <col min="12569" max="12569" width="1.75" style="118" customWidth="1"/>
    <col min="12570" max="12570" width="5.625" style="118" customWidth="1"/>
    <col min="12571" max="12571" width="5" style="118" customWidth="1"/>
    <col min="12572" max="12572" width="1.875" style="118" customWidth="1"/>
    <col min="12573" max="12573" width="4.875" style="118" customWidth="1"/>
    <col min="12574" max="12574" width="7.875" style="118" customWidth="1"/>
    <col min="12575" max="12575" width="2.5" style="118" customWidth="1"/>
    <col min="12576" max="12576" width="5.125" style="118" customWidth="1"/>
    <col min="12577" max="12577" width="6.375" style="118" customWidth="1"/>
    <col min="12578" max="12578" width="1.375" style="118" customWidth="1"/>
    <col min="12579" max="12579" width="5" style="118" customWidth="1"/>
    <col min="12580" max="12580" width="4.625" style="118" customWidth="1"/>
    <col min="12581" max="12581" width="2.125" style="118" customWidth="1"/>
    <col min="12582" max="12582" width="4.75" style="118" customWidth="1"/>
    <col min="12583" max="12583" width="7" style="118" customWidth="1"/>
    <col min="12584" max="12584" width="1.25" style="118" customWidth="1"/>
    <col min="12585" max="12585" width="4.875" style="118" customWidth="1"/>
    <col min="12586" max="12586" width="3.625" style="118" customWidth="1"/>
    <col min="12587" max="12587" width="3.25" style="118" customWidth="1"/>
    <col min="12588" max="12588" width="2.625" style="118" customWidth="1"/>
    <col min="12589" max="12589" width="2.875" style="118" customWidth="1"/>
    <col min="12590" max="12590" width="3" style="118" customWidth="1"/>
    <col min="12591" max="12591" width="2.875" style="118" customWidth="1"/>
    <col min="12592" max="12592" width="4.25" style="118" customWidth="1"/>
    <col min="12593" max="12593" width="2.5" style="118" customWidth="1"/>
    <col min="12594" max="12594" width="2.875" style="118" customWidth="1"/>
    <col min="12595" max="12595" width="7" style="118" customWidth="1"/>
    <col min="12596" max="12596" width="1.625" style="118" customWidth="1"/>
    <col min="12597" max="12597" width="6" style="118" customWidth="1"/>
    <col min="12598" max="12598" width="7.125" style="118" customWidth="1"/>
    <col min="12599" max="12599" width="1.625" style="118" customWidth="1"/>
    <col min="12600" max="12600" width="5.625" style="118" customWidth="1"/>
    <col min="12601" max="12601" width="3.75" style="118" customWidth="1"/>
    <col min="12602" max="12602" width="2" style="118" customWidth="1"/>
    <col min="12603" max="12603" width="3.875" style="118" customWidth="1"/>
    <col min="12604" max="12604" width="4.875" style="118" customWidth="1"/>
    <col min="12605" max="12605" width="1.625" style="118" customWidth="1"/>
    <col min="12606" max="12606" width="4.75" style="118" customWidth="1"/>
    <col min="12607" max="12607" width="5.875" style="118" customWidth="1"/>
    <col min="12608" max="12608" width="1.25" style="118" customWidth="1"/>
    <col min="12609" max="12609" width="4.625" style="118" customWidth="1"/>
    <col min="12610" max="12610" width="4.75" style="118" customWidth="1"/>
    <col min="12611" max="12611" width="1.375" style="118" customWidth="1"/>
    <col min="12612" max="12612" width="4.75" style="118" customWidth="1"/>
    <col min="12613" max="12613" width="5.875" style="118" customWidth="1"/>
    <col min="12614" max="12614" width="1.125" style="118" customWidth="1"/>
    <col min="12615" max="12615" width="4.75" style="118" customWidth="1"/>
    <col min="12616" max="12616" width="9.625" style="118" customWidth="1"/>
    <col min="12617" max="12619" width="9" style="118"/>
    <col min="12620" max="12620" width="1.75" style="118" customWidth="1"/>
    <col min="12621" max="12621" width="5" style="118" customWidth="1"/>
    <col min="12622" max="12799" width="9" style="118"/>
    <col min="12800" max="12800" width="6.375" style="118" customWidth="1"/>
    <col min="12801" max="12801" width="31.25" style="118" customWidth="1"/>
    <col min="12802" max="12802" width="5.375" style="118" customWidth="1"/>
    <col min="12803" max="12803" width="1.5" style="118" customWidth="1"/>
    <col min="12804" max="12804" width="4.625" style="118" customWidth="1"/>
    <col min="12805" max="12805" width="1.375" style="118" customWidth="1"/>
    <col min="12806" max="12806" width="5.625" style="118" customWidth="1"/>
    <col min="12807" max="12807" width="5.375" style="118" customWidth="1"/>
    <col min="12808" max="12808" width="2.375" style="118" customWidth="1"/>
    <col min="12809" max="12809" width="3.875" style="118" customWidth="1"/>
    <col min="12810" max="12810" width="2" style="118" customWidth="1"/>
    <col min="12811" max="12811" width="6" style="118" customWidth="1"/>
    <col min="12812" max="12812" width="5.5" style="118" customWidth="1"/>
    <col min="12813" max="12813" width="2" style="118" customWidth="1"/>
    <col min="12814" max="12814" width="3.375" style="118" customWidth="1"/>
    <col min="12815" max="12815" width="2.25" style="118" customWidth="1"/>
    <col min="12816" max="12816" width="5.5" style="118" customWidth="1"/>
    <col min="12817" max="12817" width="6.125" style="118" customWidth="1"/>
    <col min="12818" max="12818" width="1.5" style="118" customWidth="1"/>
    <col min="12819" max="12819" width="7.25" style="118" customWidth="1"/>
    <col min="12820" max="12820" width="1.375" style="118" customWidth="1"/>
    <col min="12821" max="12821" width="5.75" style="118" customWidth="1"/>
    <col min="12822" max="12822" width="5.625" style="118" customWidth="1"/>
    <col min="12823" max="12823" width="1.375" style="118" customWidth="1"/>
    <col min="12824" max="12824" width="7" style="118" customWidth="1"/>
    <col min="12825" max="12825" width="1.75" style="118" customWidth="1"/>
    <col min="12826" max="12826" width="5.625" style="118" customWidth="1"/>
    <col min="12827" max="12827" width="5" style="118" customWidth="1"/>
    <col min="12828" max="12828" width="1.875" style="118" customWidth="1"/>
    <col min="12829" max="12829" width="4.875" style="118" customWidth="1"/>
    <col min="12830" max="12830" width="7.875" style="118" customWidth="1"/>
    <col min="12831" max="12831" width="2.5" style="118" customWidth="1"/>
    <col min="12832" max="12832" width="5.125" style="118" customWidth="1"/>
    <col min="12833" max="12833" width="6.375" style="118" customWidth="1"/>
    <col min="12834" max="12834" width="1.375" style="118" customWidth="1"/>
    <col min="12835" max="12835" width="5" style="118" customWidth="1"/>
    <col min="12836" max="12836" width="4.625" style="118" customWidth="1"/>
    <col min="12837" max="12837" width="2.125" style="118" customWidth="1"/>
    <col min="12838" max="12838" width="4.75" style="118" customWidth="1"/>
    <col min="12839" max="12839" width="7" style="118" customWidth="1"/>
    <col min="12840" max="12840" width="1.25" style="118" customWidth="1"/>
    <col min="12841" max="12841" width="4.875" style="118" customWidth="1"/>
    <col min="12842" max="12842" width="3.625" style="118" customWidth="1"/>
    <col min="12843" max="12843" width="3.25" style="118" customWidth="1"/>
    <col min="12844" max="12844" width="2.625" style="118" customWidth="1"/>
    <col min="12845" max="12845" width="2.875" style="118" customWidth="1"/>
    <col min="12846" max="12846" width="3" style="118" customWidth="1"/>
    <col min="12847" max="12847" width="2.875" style="118" customWidth="1"/>
    <col min="12848" max="12848" width="4.25" style="118" customWidth="1"/>
    <col min="12849" max="12849" width="2.5" style="118" customWidth="1"/>
    <col min="12850" max="12850" width="2.875" style="118" customWidth="1"/>
    <col min="12851" max="12851" width="7" style="118" customWidth="1"/>
    <col min="12852" max="12852" width="1.625" style="118" customWidth="1"/>
    <col min="12853" max="12853" width="6" style="118" customWidth="1"/>
    <col min="12854" max="12854" width="7.125" style="118" customWidth="1"/>
    <col min="12855" max="12855" width="1.625" style="118" customWidth="1"/>
    <col min="12856" max="12856" width="5.625" style="118" customWidth="1"/>
    <col min="12857" max="12857" width="3.75" style="118" customWidth="1"/>
    <col min="12858" max="12858" width="2" style="118" customWidth="1"/>
    <col min="12859" max="12859" width="3.875" style="118" customWidth="1"/>
    <col min="12860" max="12860" width="4.875" style="118" customWidth="1"/>
    <col min="12861" max="12861" width="1.625" style="118" customWidth="1"/>
    <col min="12862" max="12862" width="4.75" style="118" customWidth="1"/>
    <col min="12863" max="12863" width="5.875" style="118" customWidth="1"/>
    <col min="12864" max="12864" width="1.25" style="118" customWidth="1"/>
    <col min="12865" max="12865" width="4.625" style="118" customWidth="1"/>
    <col min="12866" max="12866" width="4.75" style="118" customWidth="1"/>
    <col min="12867" max="12867" width="1.375" style="118" customWidth="1"/>
    <col min="12868" max="12868" width="4.75" style="118" customWidth="1"/>
    <col min="12869" max="12869" width="5.875" style="118" customWidth="1"/>
    <col min="12870" max="12870" width="1.125" style="118" customWidth="1"/>
    <col min="12871" max="12871" width="4.75" style="118" customWidth="1"/>
    <col min="12872" max="12872" width="9.625" style="118" customWidth="1"/>
    <col min="12873" max="12875" width="9" style="118"/>
    <col min="12876" max="12876" width="1.75" style="118" customWidth="1"/>
    <col min="12877" max="12877" width="5" style="118" customWidth="1"/>
    <col min="12878" max="13055" width="9" style="118"/>
    <col min="13056" max="13056" width="6.375" style="118" customWidth="1"/>
    <col min="13057" max="13057" width="31.25" style="118" customWidth="1"/>
    <col min="13058" max="13058" width="5.375" style="118" customWidth="1"/>
    <col min="13059" max="13059" width="1.5" style="118" customWidth="1"/>
    <col min="13060" max="13060" width="4.625" style="118" customWidth="1"/>
    <col min="13061" max="13061" width="1.375" style="118" customWidth="1"/>
    <col min="13062" max="13062" width="5.625" style="118" customWidth="1"/>
    <col min="13063" max="13063" width="5.375" style="118" customWidth="1"/>
    <col min="13064" max="13064" width="2.375" style="118" customWidth="1"/>
    <col min="13065" max="13065" width="3.875" style="118" customWidth="1"/>
    <col min="13066" max="13066" width="2" style="118" customWidth="1"/>
    <col min="13067" max="13067" width="6" style="118" customWidth="1"/>
    <col min="13068" max="13068" width="5.5" style="118" customWidth="1"/>
    <col min="13069" max="13069" width="2" style="118" customWidth="1"/>
    <col min="13070" max="13070" width="3.375" style="118" customWidth="1"/>
    <col min="13071" max="13071" width="2.25" style="118" customWidth="1"/>
    <col min="13072" max="13072" width="5.5" style="118" customWidth="1"/>
    <col min="13073" max="13073" width="6.125" style="118" customWidth="1"/>
    <col min="13074" max="13074" width="1.5" style="118" customWidth="1"/>
    <col min="13075" max="13075" width="7.25" style="118" customWidth="1"/>
    <col min="13076" max="13076" width="1.375" style="118" customWidth="1"/>
    <col min="13077" max="13077" width="5.75" style="118" customWidth="1"/>
    <col min="13078" max="13078" width="5.625" style="118" customWidth="1"/>
    <col min="13079" max="13079" width="1.375" style="118" customWidth="1"/>
    <col min="13080" max="13080" width="7" style="118" customWidth="1"/>
    <col min="13081" max="13081" width="1.75" style="118" customWidth="1"/>
    <col min="13082" max="13082" width="5.625" style="118" customWidth="1"/>
    <col min="13083" max="13083" width="5" style="118" customWidth="1"/>
    <col min="13084" max="13084" width="1.875" style="118" customWidth="1"/>
    <col min="13085" max="13085" width="4.875" style="118" customWidth="1"/>
    <col min="13086" max="13086" width="7.875" style="118" customWidth="1"/>
    <col min="13087" max="13087" width="2.5" style="118" customWidth="1"/>
    <col min="13088" max="13088" width="5.125" style="118" customWidth="1"/>
    <col min="13089" max="13089" width="6.375" style="118" customWidth="1"/>
    <col min="13090" max="13090" width="1.375" style="118" customWidth="1"/>
    <col min="13091" max="13091" width="5" style="118" customWidth="1"/>
    <col min="13092" max="13092" width="4.625" style="118" customWidth="1"/>
    <col min="13093" max="13093" width="2.125" style="118" customWidth="1"/>
    <col min="13094" max="13094" width="4.75" style="118" customWidth="1"/>
    <col min="13095" max="13095" width="7" style="118" customWidth="1"/>
    <col min="13096" max="13096" width="1.25" style="118" customWidth="1"/>
    <col min="13097" max="13097" width="4.875" style="118" customWidth="1"/>
    <col min="13098" max="13098" width="3.625" style="118" customWidth="1"/>
    <col min="13099" max="13099" width="3.25" style="118" customWidth="1"/>
    <col min="13100" max="13100" width="2.625" style="118" customWidth="1"/>
    <col min="13101" max="13101" width="2.875" style="118" customWidth="1"/>
    <col min="13102" max="13102" width="3" style="118" customWidth="1"/>
    <col min="13103" max="13103" width="2.875" style="118" customWidth="1"/>
    <col min="13104" max="13104" width="4.25" style="118" customWidth="1"/>
    <col min="13105" max="13105" width="2.5" style="118" customWidth="1"/>
    <col min="13106" max="13106" width="2.875" style="118" customWidth="1"/>
    <col min="13107" max="13107" width="7" style="118" customWidth="1"/>
    <col min="13108" max="13108" width="1.625" style="118" customWidth="1"/>
    <col min="13109" max="13109" width="6" style="118" customWidth="1"/>
    <col min="13110" max="13110" width="7.125" style="118" customWidth="1"/>
    <col min="13111" max="13111" width="1.625" style="118" customWidth="1"/>
    <col min="13112" max="13112" width="5.625" style="118" customWidth="1"/>
    <col min="13113" max="13113" width="3.75" style="118" customWidth="1"/>
    <col min="13114" max="13114" width="2" style="118" customWidth="1"/>
    <col min="13115" max="13115" width="3.875" style="118" customWidth="1"/>
    <col min="13116" max="13116" width="4.875" style="118" customWidth="1"/>
    <col min="13117" max="13117" width="1.625" style="118" customWidth="1"/>
    <col min="13118" max="13118" width="4.75" style="118" customWidth="1"/>
    <col min="13119" max="13119" width="5.875" style="118" customWidth="1"/>
    <col min="13120" max="13120" width="1.25" style="118" customWidth="1"/>
    <col min="13121" max="13121" width="4.625" style="118" customWidth="1"/>
    <col min="13122" max="13122" width="4.75" style="118" customWidth="1"/>
    <col min="13123" max="13123" width="1.375" style="118" customWidth="1"/>
    <col min="13124" max="13124" width="4.75" style="118" customWidth="1"/>
    <col min="13125" max="13125" width="5.875" style="118" customWidth="1"/>
    <col min="13126" max="13126" width="1.125" style="118" customWidth="1"/>
    <col min="13127" max="13127" width="4.75" style="118" customWidth="1"/>
    <col min="13128" max="13128" width="9.625" style="118" customWidth="1"/>
    <col min="13129" max="13131" width="9" style="118"/>
    <col min="13132" max="13132" width="1.75" style="118" customWidth="1"/>
    <col min="13133" max="13133" width="5" style="118" customWidth="1"/>
    <col min="13134" max="13311" width="9" style="118"/>
    <col min="13312" max="13312" width="6.375" style="118" customWidth="1"/>
    <col min="13313" max="13313" width="31.25" style="118" customWidth="1"/>
    <col min="13314" max="13314" width="5.375" style="118" customWidth="1"/>
    <col min="13315" max="13315" width="1.5" style="118" customWidth="1"/>
    <col min="13316" max="13316" width="4.625" style="118" customWidth="1"/>
    <col min="13317" max="13317" width="1.375" style="118" customWidth="1"/>
    <col min="13318" max="13318" width="5.625" style="118" customWidth="1"/>
    <col min="13319" max="13319" width="5.375" style="118" customWidth="1"/>
    <col min="13320" max="13320" width="2.375" style="118" customWidth="1"/>
    <col min="13321" max="13321" width="3.875" style="118" customWidth="1"/>
    <col min="13322" max="13322" width="2" style="118" customWidth="1"/>
    <col min="13323" max="13323" width="6" style="118" customWidth="1"/>
    <col min="13324" max="13324" width="5.5" style="118" customWidth="1"/>
    <col min="13325" max="13325" width="2" style="118" customWidth="1"/>
    <col min="13326" max="13326" width="3.375" style="118" customWidth="1"/>
    <col min="13327" max="13327" width="2.25" style="118" customWidth="1"/>
    <col min="13328" max="13328" width="5.5" style="118" customWidth="1"/>
    <col min="13329" max="13329" width="6.125" style="118" customWidth="1"/>
    <col min="13330" max="13330" width="1.5" style="118" customWidth="1"/>
    <col min="13331" max="13331" width="7.25" style="118" customWidth="1"/>
    <col min="13332" max="13332" width="1.375" style="118" customWidth="1"/>
    <col min="13333" max="13333" width="5.75" style="118" customWidth="1"/>
    <col min="13334" max="13334" width="5.625" style="118" customWidth="1"/>
    <col min="13335" max="13335" width="1.375" style="118" customWidth="1"/>
    <col min="13336" max="13336" width="7" style="118" customWidth="1"/>
    <col min="13337" max="13337" width="1.75" style="118" customWidth="1"/>
    <col min="13338" max="13338" width="5.625" style="118" customWidth="1"/>
    <col min="13339" max="13339" width="5" style="118" customWidth="1"/>
    <col min="13340" max="13340" width="1.875" style="118" customWidth="1"/>
    <col min="13341" max="13341" width="4.875" style="118" customWidth="1"/>
    <col min="13342" max="13342" width="7.875" style="118" customWidth="1"/>
    <col min="13343" max="13343" width="2.5" style="118" customWidth="1"/>
    <col min="13344" max="13344" width="5.125" style="118" customWidth="1"/>
    <col min="13345" max="13345" width="6.375" style="118" customWidth="1"/>
    <col min="13346" max="13346" width="1.375" style="118" customWidth="1"/>
    <col min="13347" max="13347" width="5" style="118" customWidth="1"/>
    <col min="13348" max="13348" width="4.625" style="118" customWidth="1"/>
    <col min="13349" max="13349" width="2.125" style="118" customWidth="1"/>
    <col min="13350" max="13350" width="4.75" style="118" customWidth="1"/>
    <col min="13351" max="13351" width="7" style="118" customWidth="1"/>
    <col min="13352" max="13352" width="1.25" style="118" customWidth="1"/>
    <col min="13353" max="13353" width="4.875" style="118" customWidth="1"/>
    <col min="13354" max="13354" width="3.625" style="118" customWidth="1"/>
    <col min="13355" max="13355" width="3.25" style="118" customWidth="1"/>
    <col min="13356" max="13356" width="2.625" style="118" customWidth="1"/>
    <col min="13357" max="13357" width="2.875" style="118" customWidth="1"/>
    <col min="13358" max="13358" width="3" style="118" customWidth="1"/>
    <col min="13359" max="13359" width="2.875" style="118" customWidth="1"/>
    <col min="13360" max="13360" width="4.25" style="118" customWidth="1"/>
    <col min="13361" max="13361" width="2.5" style="118" customWidth="1"/>
    <col min="13362" max="13362" width="2.875" style="118" customWidth="1"/>
    <col min="13363" max="13363" width="7" style="118" customWidth="1"/>
    <col min="13364" max="13364" width="1.625" style="118" customWidth="1"/>
    <col min="13365" max="13365" width="6" style="118" customWidth="1"/>
    <col min="13366" max="13366" width="7.125" style="118" customWidth="1"/>
    <col min="13367" max="13367" width="1.625" style="118" customWidth="1"/>
    <col min="13368" max="13368" width="5.625" style="118" customWidth="1"/>
    <col min="13369" max="13369" width="3.75" style="118" customWidth="1"/>
    <col min="13370" max="13370" width="2" style="118" customWidth="1"/>
    <col min="13371" max="13371" width="3.875" style="118" customWidth="1"/>
    <col min="13372" max="13372" width="4.875" style="118" customWidth="1"/>
    <col min="13373" max="13373" width="1.625" style="118" customWidth="1"/>
    <col min="13374" max="13374" width="4.75" style="118" customWidth="1"/>
    <col min="13375" max="13375" width="5.875" style="118" customWidth="1"/>
    <col min="13376" max="13376" width="1.25" style="118" customWidth="1"/>
    <col min="13377" max="13377" width="4.625" style="118" customWidth="1"/>
    <col min="13378" max="13378" width="4.75" style="118" customWidth="1"/>
    <col min="13379" max="13379" width="1.375" style="118" customWidth="1"/>
    <col min="13380" max="13380" width="4.75" style="118" customWidth="1"/>
    <col min="13381" max="13381" width="5.875" style="118" customWidth="1"/>
    <col min="13382" max="13382" width="1.125" style="118" customWidth="1"/>
    <col min="13383" max="13383" width="4.75" style="118" customWidth="1"/>
    <col min="13384" max="13384" width="9.625" style="118" customWidth="1"/>
    <col min="13385" max="13387" width="9" style="118"/>
    <col min="13388" max="13388" width="1.75" style="118" customWidth="1"/>
    <col min="13389" max="13389" width="5" style="118" customWidth="1"/>
    <col min="13390" max="13567" width="9" style="118"/>
    <col min="13568" max="13568" width="6.375" style="118" customWidth="1"/>
    <col min="13569" max="13569" width="31.25" style="118" customWidth="1"/>
    <col min="13570" max="13570" width="5.375" style="118" customWidth="1"/>
    <col min="13571" max="13571" width="1.5" style="118" customWidth="1"/>
    <col min="13572" max="13572" width="4.625" style="118" customWidth="1"/>
    <col min="13573" max="13573" width="1.375" style="118" customWidth="1"/>
    <col min="13574" max="13574" width="5.625" style="118" customWidth="1"/>
    <col min="13575" max="13575" width="5.375" style="118" customWidth="1"/>
    <col min="13576" max="13576" width="2.375" style="118" customWidth="1"/>
    <col min="13577" max="13577" width="3.875" style="118" customWidth="1"/>
    <col min="13578" max="13578" width="2" style="118" customWidth="1"/>
    <col min="13579" max="13579" width="6" style="118" customWidth="1"/>
    <col min="13580" max="13580" width="5.5" style="118" customWidth="1"/>
    <col min="13581" max="13581" width="2" style="118" customWidth="1"/>
    <col min="13582" max="13582" width="3.375" style="118" customWidth="1"/>
    <col min="13583" max="13583" width="2.25" style="118" customWidth="1"/>
    <col min="13584" max="13584" width="5.5" style="118" customWidth="1"/>
    <col min="13585" max="13585" width="6.125" style="118" customWidth="1"/>
    <col min="13586" max="13586" width="1.5" style="118" customWidth="1"/>
    <col min="13587" max="13587" width="7.25" style="118" customWidth="1"/>
    <col min="13588" max="13588" width="1.375" style="118" customWidth="1"/>
    <col min="13589" max="13589" width="5.75" style="118" customWidth="1"/>
    <col min="13590" max="13590" width="5.625" style="118" customWidth="1"/>
    <col min="13591" max="13591" width="1.375" style="118" customWidth="1"/>
    <col min="13592" max="13592" width="7" style="118" customWidth="1"/>
    <col min="13593" max="13593" width="1.75" style="118" customWidth="1"/>
    <col min="13594" max="13594" width="5.625" style="118" customWidth="1"/>
    <col min="13595" max="13595" width="5" style="118" customWidth="1"/>
    <col min="13596" max="13596" width="1.875" style="118" customWidth="1"/>
    <col min="13597" max="13597" width="4.875" style="118" customWidth="1"/>
    <col min="13598" max="13598" width="7.875" style="118" customWidth="1"/>
    <col min="13599" max="13599" width="2.5" style="118" customWidth="1"/>
    <col min="13600" max="13600" width="5.125" style="118" customWidth="1"/>
    <col min="13601" max="13601" width="6.375" style="118" customWidth="1"/>
    <col min="13602" max="13602" width="1.375" style="118" customWidth="1"/>
    <col min="13603" max="13603" width="5" style="118" customWidth="1"/>
    <col min="13604" max="13604" width="4.625" style="118" customWidth="1"/>
    <col min="13605" max="13605" width="2.125" style="118" customWidth="1"/>
    <col min="13606" max="13606" width="4.75" style="118" customWidth="1"/>
    <col min="13607" max="13607" width="7" style="118" customWidth="1"/>
    <col min="13608" max="13608" width="1.25" style="118" customWidth="1"/>
    <col min="13609" max="13609" width="4.875" style="118" customWidth="1"/>
    <col min="13610" max="13610" width="3.625" style="118" customWidth="1"/>
    <col min="13611" max="13611" width="3.25" style="118" customWidth="1"/>
    <col min="13612" max="13612" width="2.625" style="118" customWidth="1"/>
    <col min="13613" max="13613" width="2.875" style="118" customWidth="1"/>
    <col min="13614" max="13614" width="3" style="118" customWidth="1"/>
    <col min="13615" max="13615" width="2.875" style="118" customWidth="1"/>
    <col min="13616" max="13616" width="4.25" style="118" customWidth="1"/>
    <col min="13617" max="13617" width="2.5" style="118" customWidth="1"/>
    <col min="13618" max="13618" width="2.875" style="118" customWidth="1"/>
    <col min="13619" max="13619" width="7" style="118" customWidth="1"/>
    <col min="13620" max="13620" width="1.625" style="118" customWidth="1"/>
    <col min="13621" max="13621" width="6" style="118" customWidth="1"/>
    <col min="13622" max="13622" width="7.125" style="118" customWidth="1"/>
    <col min="13623" max="13623" width="1.625" style="118" customWidth="1"/>
    <col min="13624" max="13624" width="5.625" style="118" customWidth="1"/>
    <col min="13625" max="13625" width="3.75" style="118" customWidth="1"/>
    <col min="13626" max="13626" width="2" style="118" customWidth="1"/>
    <col min="13627" max="13627" width="3.875" style="118" customWidth="1"/>
    <col min="13628" max="13628" width="4.875" style="118" customWidth="1"/>
    <col min="13629" max="13629" width="1.625" style="118" customWidth="1"/>
    <col min="13630" max="13630" width="4.75" style="118" customWidth="1"/>
    <col min="13631" max="13631" width="5.875" style="118" customWidth="1"/>
    <col min="13632" max="13632" width="1.25" style="118" customWidth="1"/>
    <col min="13633" max="13633" width="4.625" style="118" customWidth="1"/>
    <col min="13634" max="13634" width="4.75" style="118" customWidth="1"/>
    <col min="13635" max="13635" width="1.375" style="118" customWidth="1"/>
    <col min="13636" max="13636" width="4.75" style="118" customWidth="1"/>
    <col min="13637" max="13637" width="5.875" style="118" customWidth="1"/>
    <col min="13638" max="13638" width="1.125" style="118" customWidth="1"/>
    <col min="13639" max="13639" width="4.75" style="118" customWidth="1"/>
    <col min="13640" max="13640" width="9.625" style="118" customWidth="1"/>
    <col min="13641" max="13643" width="9" style="118"/>
    <col min="13644" max="13644" width="1.75" style="118" customWidth="1"/>
    <col min="13645" max="13645" width="5" style="118" customWidth="1"/>
    <col min="13646" max="13823" width="9" style="118"/>
    <col min="13824" max="13824" width="6.375" style="118" customWidth="1"/>
    <col min="13825" max="13825" width="31.25" style="118" customWidth="1"/>
    <col min="13826" max="13826" width="5.375" style="118" customWidth="1"/>
    <col min="13827" max="13827" width="1.5" style="118" customWidth="1"/>
    <col min="13828" max="13828" width="4.625" style="118" customWidth="1"/>
    <col min="13829" max="13829" width="1.375" style="118" customWidth="1"/>
    <col min="13830" max="13830" width="5.625" style="118" customWidth="1"/>
    <col min="13831" max="13831" width="5.375" style="118" customWidth="1"/>
    <col min="13832" max="13832" width="2.375" style="118" customWidth="1"/>
    <col min="13833" max="13833" width="3.875" style="118" customWidth="1"/>
    <col min="13834" max="13834" width="2" style="118" customWidth="1"/>
    <col min="13835" max="13835" width="6" style="118" customWidth="1"/>
    <col min="13836" max="13836" width="5.5" style="118" customWidth="1"/>
    <col min="13837" max="13837" width="2" style="118" customWidth="1"/>
    <col min="13838" max="13838" width="3.375" style="118" customWidth="1"/>
    <col min="13839" max="13839" width="2.25" style="118" customWidth="1"/>
    <col min="13840" max="13840" width="5.5" style="118" customWidth="1"/>
    <col min="13841" max="13841" width="6.125" style="118" customWidth="1"/>
    <col min="13842" max="13842" width="1.5" style="118" customWidth="1"/>
    <col min="13843" max="13843" width="7.25" style="118" customWidth="1"/>
    <col min="13844" max="13844" width="1.375" style="118" customWidth="1"/>
    <col min="13845" max="13845" width="5.75" style="118" customWidth="1"/>
    <col min="13846" max="13846" width="5.625" style="118" customWidth="1"/>
    <col min="13847" max="13847" width="1.375" style="118" customWidth="1"/>
    <col min="13848" max="13848" width="7" style="118" customWidth="1"/>
    <col min="13849" max="13849" width="1.75" style="118" customWidth="1"/>
    <col min="13850" max="13850" width="5.625" style="118" customWidth="1"/>
    <col min="13851" max="13851" width="5" style="118" customWidth="1"/>
    <col min="13852" max="13852" width="1.875" style="118" customWidth="1"/>
    <col min="13853" max="13853" width="4.875" style="118" customWidth="1"/>
    <col min="13854" max="13854" width="7.875" style="118" customWidth="1"/>
    <col min="13855" max="13855" width="2.5" style="118" customWidth="1"/>
    <col min="13856" max="13856" width="5.125" style="118" customWidth="1"/>
    <col min="13857" max="13857" width="6.375" style="118" customWidth="1"/>
    <col min="13858" max="13858" width="1.375" style="118" customWidth="1"/>
    <col min="13859" max="13859" width="5" style="118" customWidth="1"/>
    <col min="13860" max="13860" width="4.625" style="118" customWidth="1"/>
    <col min="13861" max="13861" width="2.125" style="118" customWidth="1"/>
    <col min="13862" max="13862" width="4.75" style="118" customWidth="1"/>
    <col min="13863" max="13863" width="7" style="118" customWidth="1"/>
    <col min="13864" max="13864" width="1.25" style="118" customWidth="1"/>
    <col min="13865" max="13865" width="4.875" style="118" customWidth="1"/>
    <col min="13866" max="13866" width="3.625" style="118" customWidth="1"/>
    <col min="13867" max="13867" width="3.25" style="118" customWidth="1"/>
    <col min="13868" max="13868" width="2.625" style="118" customWidth="1"/>
    <col min="13869" max="13869" width="2.875" style="118" customWidth="1"/>
    <col min="13870" max="13870" width="3" style="118" customWidth="1"/>
    <col min="13871" max="13871" width="2.875" style="118" customWidth="1"/>
    <col min="13872" max="13872" width="4.25" style="118" customWidth="1"/>
    <col min="13873" max="13873" width="2.5" style="118" customWidth="1"/>
    <col min="13874" max="13874" width="2.875" style="118" customWidth="1"/>
    <col min="13875" max="13875" width="7" style="118" customWidth="1"/>
    <col min="13876" max="13876" width="1.625" style="118" customWidth="1"/>
    <col min="13877" max="13877" width="6" style="118" customWidth="1"/>
    <col min="13878" max="13878" width="7.125" style="118" customWidth="1"/>
    <col min="13879" max="13879" width="1.625" style="118" customWidth="1"/>
    <col min="13880" max="13880" width="5.625" style="118" customWidth="1"/>
    <col min="13881" max="13881" width="3.75" style="118" customWidth="1"/>
    <col min="13882" max="13882" width="2" style="118" customWidth="1"/>
    <col min="13883" max="13883" width="3.875" style="118" customWidth="1"/>
    <col min="13884" max="13884" width="4.875" style="118" customWidth="1"/>
    <col min="13885" max="13885" width="1.625" style="118" customWidth="1"/>
    <col min="13886" max="13886" width="4.75" style="118" customWidth="1"/>
    <col min="13887" max="13887" width="5.875" style="118" customWidth="1"/>
    <col min="13888" max="13888" width="1.25" style="118" customWidth="1"/>
    <col min="13889" max="13889" width="4.625" style="118" customWidth="1"/>
    <col min="13890" max="13890" width="4.75" style="118" customWidth="1"/>
    <col min="13891" max="13891" width="1.375" style="118" customWidth="1"/>
    <col min="13892" max="13892" width="4.75" style="118" customWidth="1"/>
    <col min="13893" max="13893" width="5.875" style="118" customWidth="1"/>
    <col min="13894" max="13894" width="1.125" style="118" customWidth="1"/>
    <col min="13895" max="13895" width="4.75" style="118" customWidth="1"/>
    <col min="13896" max="13896" width="9.625" style="118" customWidth="1"/>
    <col min="13897" max="13899" width="9" style="118"/>
    <col min="13900" max="13900" width="1.75" style="118" customWidth="1"/>
    <col min="13901" max="13901" width="5" style="118" customWidth="1"/>
    <col min="13902" max="14079" width="9" style="118"/>
    <col min="14080" max="14080" width="6.375" style="118" customWidth="1"/>
    <col min="14081" max="14081" width="31.25" style="118" customWidth="1"/>
    <col min="14082" max="14082" width="5.375" style="118" customWidth="1"/>
    <col min="14083" max="14083" width="1.5" style="118" customWidth="1"/>
    <col min="14084" max="14084" width="4.625" style="118" customWidth="1"/>
    <col min="14085" max="14085" width="1.375" style="118" customWidth="1"/>
    <col min="14086" max="14086" width="5.625" style="118" customWidth="1"/>
    <col min="14087" max="14087" width="5.375" style="118" customWidth="1"/>
    <col min="14088" max="14088" width="2.375" style="118" customWidth="1"/>
    <col min="14089" max="14089" width="3.875" style="118" customWidth="1"/>
    <col min="14090" max="14090" width="2" style="118" customWidth="1"/>
    <col min="14091" max="14091" width="6" style="118" customWidth="1"/>
    <col min="14092" max="14092" width="5.5" style="118" customWidth="1"/>
    <col min="14093" max="14093" width="2" style="118" customWidth="1"/>
    <col min="14094" max="14094" width="3.375" style="118" customWidth="1"/>
    <col min="14095" max="14095" width="2.25" style="118" customWidth="1"/>
    <col min="14096" max="14096" width="5.5" style="118" customWidth="1"/>
    <col min="14097" max="14097" width="6.125" style="118" customWidth="1"/>
    <col min="14098" max="14098" width="1.5" style="118" customWidth="1"/>
    <col min="14099" max="14099" width="7.25" style="118" customWidth="1"/>
    <col min="14100" max="14100" width="1.375" style="118" customWidth="1"/>
    <col min="14101" max="14101" width="5.75" style="118" customWidth="1"/>
    <col min="14102" max="14102" width="5.625" style="118" customWidth="1"/>
    <col min="14103" max="14103" width="1.375" style="118" customWidth="1"/>
    <col min="14104" max="14104" width="7" style="118" customWidth="1"/>
    <col min="14105" max="14105" width="1.75" style="118" customWidth="1"/>
    <col min="14106" max="14106" width="5.625" style="118" customWidth="1"/>
    <col min="14107" max="14107" width="5" style="118" customWidth="1"/>
    <col min="14108" max="14108" width="1.875" style="118" customWidth="1"/>
    <col min="14109" max="14109" width="4.875" style="118" customWidth="1"/>
    <col min="14110" max="14110" width="7.875" style="118" customWidth="1"/>
    <col min="14111" max="14111" width="2.5" style="118" customWidth="1"/>
    <col min="14112" max="14112" width="5.125" style="118" customWidth="1"/>
    <col min="14113" max="14113" width="6.375" style="118" customWidth="1"/>
    <col min="14114" max="14114" width="1.375" style="118" customWidth="1"/>
    <col min="14115" max="14115" width="5" style="118" customWidth="1"/>
    <col min="14116" max="14116" width="4.625" style="118" customWidth="1"/>
    <col min="14117" max="14117" width="2.125" style="118" customWidth="1"/>
    <col min="14118" max="14118" width="4.75" style="118" customWidth="1"/>
    <col min="14119" max="14119" width="7" style="118" customWidth="1"/>
    <col min="14120" max="14120" width="1.25" style="118" customWidth="1"/>
    <col min="14121" max="14121" width="4.875" style="118" customWidth="1"/>
    <col min="14122" max="14122" width="3.625" style="118" customWidth="1"/>
    <col min="14123" max="14123" width="3.25" style="118" customWidth="1"/>
    <col min="14124" max="14124" width="2.625" style="118" customWidth="1"/>
    <col min="14125" max="14125" width="2.875" style="118" customWidth="1"/>
    <col min="14126" max="14126" width="3" style="118" customWidth="1"/>
    <col min="14127" max="14127" width="2.875" style="118" customWidth="1"/>
    <col min="14128" max="14128" width="4.25" style="118" customWidth="1"/>
    <col min="14129" max="14129" width="2.5" style="118" customWidth="1"/>
    <col min="14130" max="14130" width="2.875" style="118" customWidth="1"/>
    <col min="14131" max="14131" width="7" style="118" customWidth="1"/>
    <col min="14132" max="14132" width="1.625" style="118" customWidth="1"/>
    <col min="14133" max="14133" width="6" style="118" customWidth="1"/>
    <col min="14134" max="14134" width="7.125" style="118" customWidth="1"/>
    <col min="14135" max="14135" width="1.625" style="118" customWidth="1"/>
    <col min="14136" max="14136" width="5.625" style="118" customWidth="1"/>
    <col min="14137" max="14137" width="3.75" style="118" customWidth="1"/>
    <col min="14138" max="14138" width="2" style="118" customWidth="1"/>
    <col min="14139" max="14139" width="3.875" style="118" customWidth="1"/>
    <col min="14140" max="14140" width="4.875" style="118" customWidth="1"/>
    <col min="14141" max="14141" width="1.625" style="118" customWidth="1"/>
    <col min="14142" max="14142" width="4.75" style="118" customWidth="1"/>
    <col min="14143" max="14143" width="5.875" style="118" customWidth="1"/>
    <col min="14144" max="14144" width="1.25" style="118" customWidth="1"/>
    <col min="14145" max="14145" width="4.625" style="118" customWidth="1"/>
    <col min="14146" max="14146" width="4.75" style="118" customWidth="1"/>
    <col min="14147" max="14147" width="1.375" style="118" customWidth="1"/>
    <col min="14148" max="14148" width="4.75" style="118" customWidth="1"/>
    <col min="14149" max="14149" width="5.875" style="118" customWidth="1"/>
    <col min="14150" max="14150" width="1.125" style="118" customWidth="1"/>
    <col min="14151" max="14151" width="4.75" style="118" customWidth="1"/>
    <col min="14152" max="14152" width="9.625" style="118" customWidth="1"/>
    <col min="14153" max="14155" width="9" style="118"/>
    <col min="14156" max="14156" width="1.75" style="118" customWidth="1"/>
    <col min="14157" max="14157" width="5" style="118" customWidth="1"/>
    <col min="14158" max="14335" width="9" style="118"/>
    <col min="14336" max="14336" width="6.375" style="118" customWidth="1"/>
    <col min="14337" max="14337" width="31.25" style="118" customWidth="1"/>
    <col min="14338" max="14338" width="5.375" style="118" customWidth="1"/>
    <col min="14339" max="14339" width="1.5" style="118" customWidth="1"/>
    <col min="14340" max="14340" width="4.625" style="118" customWidth="1"/>
    <col min="14341" max="14341" width="1.375" style="118" customWidth="1"/>
    <col min="14342" max="14342" width="5.625" style="118" customWidth="1"/>
    <col min="14343" max="14343" width="5.375" style="118" customWidth="1"/>
    <col min="14344" max="14344" width="2.375" style="118" customWidth="1"/>
    <col min="14345" max="14345" width="3.875" style="118" customWidth="1"/>
    <col min="14346" max="14346" width="2" style="118" customWidth="1"/>
    <col min="14347" max="14347" width="6" style="118" customWidth="1"/>
    <col min="14348" max="14348" width="5.5" style="118" customWidth="1"/>
    <col min="14349" max="14349" width="2" style="118" customWidth="1"/>
    <col min="14350" max="14350" width="3.375" style="118" customWidth="1"/>
    <col min="14351" max="14351" width="2.25" style="118" customWidth="1"/>
    <col min="14352" max="14352" width="5.5" style="118" customWidth="1"/>
    <col min="14353" max="14353" width="6.125" style="118" customWidth="1"/>
    <col min="14354" max="14354" width="1.5" style="118" customWidth="1"/>
    <col min="14355" max="14355" width="7.25" style="118" customWidth="1"/>
    <col min="14356" max="14356" width="1.375" style="118" customWidth="1"/>
    <col min="14357" max="14357" width="5.75" style="118" customWidth="1"/>
    <col min="14358" max="14358" width="5.625" style="118" customWidth="1"/>
    <col min="14359" max="14359" width="1.375" style="118" customWidth="1"/>
    <col min="14360" max="14360" width="7" style="118" customWidth="1"/>
    <col min="14361" max="14361" width="1.75" style="118" customWidth="1"/>
    <col min="14362" max="14362" width="5.625" style="118" customWidth="1"/>
    <col min="14363" max="14363" width="5" style="118" customWidth="1"/>
    <col min="14364" max="14364" width="1.875" style="118" customWidth="1"/>
    <col min="14365" max="14365" width="4.875" style="118" customWidth="1"/>
    <col min="14366" max="14366" width="7.875" style="118" customWidth="1"/>
    <col min="14367" max="14367" width="2.5" style="118" customWidth="1"/>
    <col min="14368" max="14368" width="5.125" style="118" customWidth="1"/>
    <col min="14369" max="14369" width="6.375" style="118" customWidth="1"/>
    <col min="14370" max="14370" width="1.375" style="118" customWidth="1"/>
    <col min="14371" max="14371" width="5" style="118" customWidth="1"/>
    <col min="14372" max="14372" width="4.625" style="118" customWidth="1"/>
    <col min="14373" max="14373" width="2.125" style="118" customWidth="1"/>
    <col min="14374" max="14374" width="4.75" style="118" customWidth="1"/>
    <col min="14375" max="14375" width="7" style="118" customWidth="1"/>
    <col min="14376" max="14376" width="1.25" style="118" customWidth="1"/>
    <col min="14377" max="14377" width="4.875" style="118" customWidth="1"/>
    <col min="14378" max="14378" width="3.625" style="118" customWidth="1"/>
    <col min="14379" max="14379" width="3.25" style="118" customWidth="1"/>
    <col min="14380" max="14380" width="2.625" style="118" customWidth="1"/>
    <col min="14381" max="14381" width="2.875" style="118" customWidth="1"/>
    <col min="14382" max="14382" width="3" style="118" customWidth="1"/>
    <col min="14383" max="14383" width="2.875" style="118" customWidth="1"/>
    <col min="14384" max="14384" width="4.25" style="118" customWidth="1"/>
    <col min="14385" max="14385" width="2.5" style="118" customWidth="1"/>
    <col min="14386" max="14386" width="2.875" style="118" customWidth="1"/>
    <col min="14387" max="14387" width="7" style="118" customWidth="1"/>
    <col min="14388" max="14388" width="1.625" style="118" customWidth="1"/>
    <col min="14389" max="14389" width="6" style="118" customWidth="1"/>
    <col min="14390" max="14390" width="7.125" style="118" customWidth="1"/>
    <col min="14391" max="14391" width="1.625" style="118" customWidth="1"/>
    <col min="14392" max="14392" width="5.625" style="118" customWidth="1"/>
    <col min="14393" max="14393" width="3.75" style="118" customWidth="1"/>
    <col min="14394" max="14394" width="2" style="118" customWidth="1"/>
    <col min="14395" max="14395" width="3.875" style="118" customWidth="1"/>
    <col min="14396" max="14396" width="4.875" style="118" customWidth="1"/>
    <col min="14397" max="14397" width="1.625" style="118" customWidth="1"/>
    <col min="14398" max="14398" width="4.75" style="118" customWidth="1"/>
    <col min="14399" max="14399" width="5.875" style="118" customWidth="1"/>
    <col min="14400" max="14400" width="1.25" style="118" customWidth="1"/>
    <col min="14401" max="14401" width="4.625" style="118" customWidth="1"/>
    <col min="14402" max="14402" width="4.75" style="118" customWidth="1"/>
    <col min="14403" max="14403" width="1.375" style="118" customWidth="1"/>
    <col min="14404" max="14404" width="4.75" style="118" customWidth="1"/>
    <col min="14405" max="14405" width="5.875" style="118" customWidth="1"/>
    <col min="14406" max="14406" width="1.125" style="118" customWidth="1"/>
    <col min="14407" max="14407" width="4.75" style="118" customWidth="1"/>
    <col min="14408" max="14408" width="9.625" style="118" customWidth="1"/>
    <col min="14409" max="14411" width="9" style="118"/>
    <col min="14412" max="14412" width="1.75" style="118" customWidth="1"/>
    <col min="14413" max="14413" width="5" style="118" customWidth="1"/>
    <col min="14414" max="14591" width="9" style="118"/>
    <col min="14592" max="14592" width="6.375" style="118" customWidth="1"/>
    <col min="14593" max="14593" width="31.25" style="118" customWidth="1"/>
    <col min="14594" max="14594" width="5.375" style="118" customWidth="1"/>
    <col min="14595" max="14595" width="1.5" style="118" customWidth="1"/>
    <col min="14596" max="14596" width="4.625" style="118" customWidth="1"/>
    <col min="14597" max="14597" width="1.375" style="118" customWidth="1"/>
    <col min="14598" max="14598" width="5.625" style="118" customWidth="1"/>
    <col min="14599" max="14599" width="5.375" style="118" customWidth="1"/>
    <col min="14600" max="14600" width="2.375" style="118" customWidth="1"/>
    <col min="14601" max="14601" width="3.875" style="118" customWidth="1"/>
    <col min="14602" max="14602" width="2" style="118" customWidth="1"/>
    <col min="14603" max="14603" width="6" style="118" customWidth="1"/>
    <col min="14604" max="14604" width="5.5" style="118" customWidth="1"/>
    <col min="14605" max="14605" width="2" style="118" customWidth="1"/>
    <col min="14606" max="14606" width="3.375" style="118" customWidth="1"/>
    <col min="14607" max="14607" width="2.25" style="118" customWidth="1"/>
    <col min="14608" max="14608" width="5.5" style="118" customWidth="1"/>
    <col min="14609" max="14609" width="6.125" style="118" customWidth="1"/>
    <col min="14610" max="14610" width="1.5" style="118" customWidth="1"/>
    <col min="14611" max="14611" width="7.25" style="118" customWidth="1"/>
    <col min="14612" max="14612" width="1.375" style="118" customWidth="1"/>
    <col min="14613" max="14613" width="5.75" style="118" customWidth="1"/>
    <col min="14614" max="14614" width="5.625" style="118" customWidth="1"/>
    <col min="14615" max="14615" width="1.375" style="118" customWidth="1"/>
    <col min="14616" max="14616" width="7" style="118" customWidth="1"/>
    <col min="14617" max="14617" width="1.75" style="118" customWidth="1"/>
    <col min="14618" max="14618" width="5.625" style="118" customWidth="1"/>
    <col min="14619" max="14619" width="5" style="118" customWidth="1"/>
    <col min="14620" max="14620" width="1.875" style="118" customWidth="1"/>
    <col min="14621" max="14621" width="4.875" style="118" customWidth="1"/>
    <col min="14622" max="14622" width="7.875" style="118" customWidth="1"/>
    <col min="14623" max="14623" width="2.5" style="118" customWidth="1"/>
    <col min="14624" max="14624" width="5.125" style="118" customWidth="1"/>
    <col min="14625" max="14625" width="6.375" style="118" customWidth="1"/>
    <col min="14626" max="14626" width="1.375" style="118" customWidth="1"/>
    <col min="14627" max="14627" width="5" style="118" customWidth="1"/>
    <col min="14628" max="14628" width="4.625" style="118" customWidth="1"/>
    <col min="14629" max="14629" width="2.125" style="118" customWidth="1"/>
    <col min="14630" max="14630" width="4.75" style="118" customWidth="1"/>
    <col min="14631" max="14631" width="7" style="118" customWidth="1"/>
    <col min="14632" max="14632" width="1.25" style="118" customWidth="1"/>
    <col min="14633" max="14633" width="4.875" style="118" customWidth="1"/>
    <col min="14634" max="14634" width="3.625" style="118" customWidth="1"/>
    <col min="14635" max="14635" width="3.25" style="118" customWidth="1"/>
    <col min="14636" max="14636" width="2.625" style="118" customWidth="1"/>
    <col min="14637" max="14637" width="2.875" style="118" customWidth="1"/>
    <col min="14638" max="14638" width="3" style="118" customWidth="1"/>
    <col min="14639" max="14639" width="2.875" style="118" customWidth="1"/>
    <col min="14640" max="14640" width="4.25" style="118" customWidth="1"/>
    <col min="14641" max="14641" width="2.5" style="118" customWidth="1"/>
    <col min="14642" max="14642" width="2.875" style="118" customWidth="1"/>
    <col min="14643" max="14643" width="7" style="118" customWidth="1"/>
    <col min="14644" max="14644" width="1.625" style="118" customWidth="1"/>
    <col min="14645" max="14645" width="6" style="118" customWidth="1"/>
    <col min="14646" max="14646" width="7.125" style="118" customWidth="1"/>
    <col min="14647" max="14647" width="1.625" style="118" customWidth="1"/>
    <col min="14648" max="14648" width="5.625" style="118" customWidth="1"/>
    <col min="14649" max="14649" width="3.75" style="118" customWidth="1"/>
    <col min="14650" max="14650" width="2" style="118" customWidth="1"/>
    <col min="14651" max="14651" width="3.875" style="118" customWidth="1"/>
    <col min="14652" max="14652" width="4.875" style="118" customWidth="1"/>
    <col min="14653" max="14653" width="1.625" style="118" customWidth="1"/>
    <col min="14654" max="14654" width="4.75" style="118" customWidth="1"/>
    <col min="14655" max="14655" width="5.875" style="118" customWidth="1"/>
    <col min="14656" max="14656" width="1.25" style="118" customWidth="1"/>
    <col min="14657" max="14657" width="4.625" style="118" customWidth="1"/>
    <col min="14658" max="14658" width="4.75" style="118" customWidth="1"/>
    <col min="14659" max="14659" width="1.375" style="118" customWidth="1"/>
    <col min="14660" max="14660" width="4.75" style="118" customWidth="1"/>
    <col min="14661" max="14661" width="5.875" style="118" customWidth="1"/>
    <col min="14662" max="14662" width="1.125" style="118" customWidth="1"/>
    <col min="14663" max="14663" width="4.75" style="118" customWidth="1"/>
    <col min="14664" max="14664" width="9.625" style="118" customWidth="1"/>
    <col min="14665" max="14667" width="9" style="118"/>
    <col min="14668" max="14668" width="1.75" style="118" customWidth="1"/>
    <col min="14669" max="14669" width="5" style="118" customWidth="1"/>
    <col min="14670" max="14847" width="9" style="118"/>
    <col min="14848" max="14848" width="6.375" style="118" customWidth="1"/>
    <col min="14849" max="14849" width="31.25" style="118" customWidth="1"/>
    <col min="14850" max="14850" width="5.375" style="118" customWidth="1"/>
    <col min="14851" max="14851" width="1.5" style="118" customWidth="1"/>
    <col min="14852" max="14852" width="4.625" style="118" customWidth="1"/>
    <col min="14853" max="14853" width="1.375" style="118" customWidth="1"/>
    <col min="14854" max="14854" width="5.625" style="118" customWidth="1"/>
    <col min="14855" max="14855" width="5.375" style="118" customWidth="1"/>
    <col min="14856" max="14856" width="2.375" style="118" customWidth="1"/>
    <col min="14857" max="14857" width="3.875" style="118" customWidth="1"/>
    <col min="14858" max="14858" width="2" style="118" customWidth="1"/>
    <col min="14859" max="14859" width="6" style="118" customWidth="1"/>
    <col min="14860" max="14860" width="5.5" style="118" customWidth="1"/>
    <col min="14861" max="14861" width="2" style="118" customWidth="1"/>
    <col min="14862" max="14862" width="3.375" style="118" customWidth="1"/>
    <col min="14863" max="14863" width="2.25" style="118" customWidth="1"/>
    <col min="14864" max="14864" width="5.5" style="118" customWidth="1"/>
    <col min="14865" max="14865" width="6.125" style="118" customWidth="1"/>
    <col min="14866" max="14866" width="1.5" style="118" customWidth="1"/>
    <col min="14867" max="14867" width="7.25" style="118" customWidth="1"/>
    <col min="14868" max="14868" width="1.375" style="118" customWidth="1"/>
    <col min="14869" max="14869" width="5.75" style="118" customWidth="1"/>
    <col min="14870" max="14870" width="5.625" style="118" customWidth="1"/>
    <col min="14871" max="14871" width="1.375" style="118" customWidth="1"/>
    <col min="14872" max="14872" width="7" style="118" customWidth="1"/>
    <col min="14873" max="14873" width="1.75" style="118" customWidth="1"/>
    <col min="14874" max="14874" width="5.625" style="118" customWidth="1"/>
    <col min="14875" max="14875" width="5" style="118" customWidth="1"/>
    <col min="14876" max="14876" width="1.875" style="118" customWidth="1"/>
    <col min="14877" max="14877" width="4.875" style="118" customWidth="1"/>
    <col min="14878" max="14878" width="7.875" style="118" customWidth="1"/>
    <col min="14879" max="14879" width="2.5" style="118" customWidth="1"/>
    <col min="14880" max="14880" width="5.125" style="118" customWidth="1"/>
    <col min="14881" max="14881" width="6.375" style="118" customWidth="1"/>
    <col min="14882" max="14882" width="1.375" style="118" customWidth="1"/>
    <col min="14883" max="14883" width="5" style="118" customWidth="1"/>
    <col min="14884" max="14884" width="4.625" style="118" customWidth="1"/>
    <col min="14885" max="14885" width="2.125" style="118" customWidth="1"/>
    <col min="14886" max="14886" width="4.75" style="118" customWidth="1"/>
    <col min="14887" max="14887" width="7" style="118" customWidth="1"/>
    <col min="14888" max="14888" width="1.25" style="118" customWidth="1"/>
    <col min="14889" max="14889" width="4.875" style="118" customWidth="1"/>
    <col min="14890" max="14890" width="3.625" style="118" customWidth="1"/>
    <col min="14891" max="14891" width="3.25" style="118" customWidth="1"/>
    <col min="14892" max="14892" width="2.625" style="118" customWidth="1"/>
    <col min="14893" max="14893" width="2.875" style="118" customWidth="1"/>
    <col min="14894" max="14894" width="3" style="118" customWidth="1"/>
    <col min="14895" max="14895" width="2.875" style="118" customWidth="1"/>
    <col min="14896" max="14896" width="4.25" style="118" customWidth="1"/>
    <col min="14897" max="14897" width="2.5" style="118" customWidth="1"/>
    <col min="14898" max="14898" width="2.875" style="118" customWidth="1"/>
    <col min="14899" max="14899" width="7" style="118" customWidth="1"/>
    <col min="14900" max="14900" width="1.625" style="118" customWidth="1"/>
    <col min="14901" max="14901" width="6" style="118" customWidth="1"/>
    <col min="14902" max="14902" width="7.125" style="118" customWidth="1"/>
    <col min="14903" max="14903" width="1.625" style="118" customWidth="1"/>
    <col min="14904" max="14904" width="5.625" style="118" customWidth="1"/>
    <col min="14905" max="14905" width="3.75" style="118" customWidth="1"/>
    <col min="14906" max="14906" width="2" style="118" customWidth="1"/>
    <col min="14907" max="14907" width="3.875" style="118" customWidth="1"/>
    <col min="14908" max="14908" width="4.875" style="118" customWidth="1"/>
    <col min="14909" max="14909" width="1.625" style="118" customWidth="1"/>
    <col min="14910" max="14910" width="4.75" style="118" customWidth="1"/>
    <col min="14911" max="14911" width="5.875" style="118" customWidth="1"/>
    <col min="14912" max="14912" width="1.25" style="118" customWidth="1"/>
    <col min="14913" max="14913" width="4.625" style="118" customWidth="1"/>
    <col min="14914" max="14914" width="4.75" style="118" customWidth="1"/>
    <col min="14915" max="14915" width="1.375" style="118" customWidth="1"/>
    <col min="14916" max="14916" width="4.75" style="118" customWidth="1"/>
    <col min="14917" max="14917" width="5.875" style="118" customWidth="1"/>
    <col min="14918" max="14918" width="1.125" style="118" customWidth="1"/>
    <col min="14919" max="14919" width="4.75" style="118" customWidth="1"/>
    <col min="14920" max="14920" width="9.625" style="118" customWidth="1"/>
    <col min="14921" max="14923" width="9" style="118"/>
    <col min="14924" max="14924" width="1.75" style="118" customWidth="1"/>
    <col min="14925" max="14925" width="5" style="118" customWidth="1"/>
    <col min="14926" max="15103" width="9" style="118"/>
    <col min="15104" max="15104" width="6.375" style="118" customWidth="1"/>
    <col min="15105" max="15105" width="31.25" style="118" customWidth="1"/>
    <col min="15106" max="15106" width="5.375" style="118" customWidth="1"/>
    <col min="15107" max="15107" width="1.5" style="118" customWidth="1"/>
    <col min="15108" max="15108" width="4.625" style="118" customWidth="1"/>
    <col min="15109" max="15109" width="1.375" style="118" customWidth="1"/>
    <col min="15110" max="15110" width="5.625" style="118" customWidth="1"/>
    <col min="15111" max="15111" width="5.375" style="118" customWidth="1"/>
    <col min="15112" max="15112" width="2.375" style="118" customWidth="1"/>
    <col min="15113" max="15113" width="3.875" style="118" customWidth="1"/>
    <col min="15114" max="15114" width="2" style="118" customWidth="1"/>
    <col min="15115" max="15115" width="6" style="118" customWidth="1"/>
    <col min="15116" max="15116" width="5.5" style="118" customWidth="1"/>
    <col min="15117" max="15117" width="2" style="118" customWidth="1"/>
    <col min="15118" max="15118" width="3.375" style="118" customWidth="1"/>
    <col min="15119" max="15119" width="2.25" style="118" customWidth="1"/>
    <col min="15120" max="15120" width="5.5" style="118" customWidth="1"/>
    <col min="15121" max="15121" width="6.125" style="118" customWidth="1"/>
    <col min="15122" max="15122" width="1.5" style="118" customWidth="1"/>
    <col min="15123" max="15123" width="7.25" style="118" customWidth="1"/>
    <col min="15124" max="15124" width="1.375" style="118" customWidth="1"/>
    <col min="15125" max="15125" width="5.75" style="118" customWidth="1"/>
    <col min="15126" max="15126" width="5.625" style="118" customWidth="1"/>
    <col min="15127" max="15127" width="1.375" style="118" customWidth="1"/>
    <col min="15128" max="15128" width="7" style="118" customWidth="1"/>
    <col min="15129" max="15129" width="1.75" style="118" customWidth="1"/>
    <col min="15130" max="15130" width="5.625" style="118" customWidth="1"/>
    <col min="15131" max="15131" width="5" style="118" customWidth="1"/>
    <col min="15132" max="15132" width="1.875" style="118" customWidth="1"/>
    <col min="15133" max="15133" width="4.875" style="118" customWidth="1"/>
    <col min="15134" max="15134" width="7.875" style="118" customWidth="1"/>
    <col min="15135" max="15135" width="2.5" style="118" customWidth="1"/>
    <col min="15136" max="15136" width="5.125" style="118" customWidth="1"/>
    <col min="15137" max="15137" width="6.375" style="118" customWidth="1"/>
    <col min="15138" max="15138" width="1.375" style="118" customWidth="1"/>
    <col min="15139" max="15139" width="5" style="118" customWidth="1"/>
    <col min="15140" max="15140" width="4.625" style="118" customWidth="1"/>
    <col min="15141" max="15141" width="2.125" style="118" customWidth="1"/>
    <col min="15142" max="15142" width="4.75" style="118" customWidth="1"/>
    <col min="15143" max="15143" width="7" style="118" customWidth="1"/>
    <col min="15144" max="15144" width="1.25" style="118" customWidth="1"/>
    <col min="15145" max="15145" width="4.875" style="118" customWidth="1"/>
    <col min="15146" max="15146" width="3.625" style="118" customWidth="1"/>
    <col min="15147" max="15147" width="3.25" style="118" customWidth="1"/>
    <col min="15148" max="15148" width="2.625" style="118" customWidth="1"/>
    <col min="15149" max="15149" width="2.875" style="118" customWidth="1"/>
    <col min="15150" max="15150" width="3" style="118" customWidth="1"/>
    <col min="15151" max="15151" width="2.875" style="118" customWidth="1"/>
    <col min="15152" max="15152" width="4.25" style="118" customWidth="1"/>
    <col min="15153" max="15153" width="2.5" style="118" customWidth="1"/>
    <col min="15154" max="15154" width="2.875" style="118" customWidth="1"/>
    <col min="15155" max="15155" width="7" style="118" customWidth="1"/>
    <col min="15156" max="15156" width="1.625" style="118" customWidth="1"/>
    <col min="15157" max="15157" width="6" style="118" customWidth="1"/>
    <col min="15158" max="15158" width="7.125" style="118" customWidth="1"/>
    <col min="15159" max="15159" width="1.625" style="118" customWidth="1"/>
    <col min="15160" max="15160" width="5.625" style="118" customWidth="1"/>
    <col min="15161" max="15161" width="3.75" style="118" customWidth="1"/>
    <col min="15162" max="15162" width="2" style="118" customWidth="1"/>
    <col min="15163" max="15163" width="3.875" style="118" customWidth="1"/>
    <col min="15164" max="15164" width="4.875" style="118" customWidth="1"/>
    <col min="15165" max="15165" width="1.625" style="118" customWidth="1"/>
    <col min="15166" max="15166" width="4.75" style="118" customWidth="1"/>
    <col min="15167" max="15167" width="5.875" style="118" customWidth="1"/>
    <col min="15168" max="15168" width="1.25" style="118" customWidth="1"/>
    <col min="15169" max="15169" width="4.625" style="118" customWidth="1"/>
    <col min="15170" max="15170" width="4.75" style="118" customWidth="1"/>
    <col min="15171" max="15171" width="1.375" style="118" customWidth="1"/>
    <col min="15172" max="15172" width="4.75" style="118" customWidth="1"/>
    <col min="15173" max="15173" width="5.875" style="118" customWidth="1"/>
    <col min="15174" max="15174" width="1.125" style="118" customWidth="1"/>
    <col min="15175" max="15175" width="4.75" style="118" customWidth="1"/>
    <col min="15176" max="15176" width="9.625" style="118" customWidth="1"/>
    <col min="15177" max="15179" width="9" style="118"/>
    <col min="15180" max="15180" width="1.75" style="118" customWidth="1"/>
    <col min="15181" max="15181" width="5" style="118" customWidth="1"/>
    <col min="15182" max="15359" width="9" style="118"/>
    <col min="15360" max="15360" width="6.375" style="118" customWidth="1"/>
    <col min="15361" max="15361" width="31.25" style="118" customWidth="1"/>
    <col min="15362" max="15362" width="5.375" style="118" customWidth="1"/>
    <col min="15363" max="15363" width="1.5" style="118" customWidth="1"/>
    <col min="15364" max="15364" width="4.625" style="118" customWidth="1"/>
    <col min="15365" max="15365" width="1.375" style="118" customWidth="1"/>
    <col min="15366" max="15366" width="5.625" style="118" customWidth="1"/>
    <col min="15367" max="15367" width="5.375" style="118" customWidth="1"/>
    <col min="15368" max="15368" width="2.375" style="118" customWidth="1"/>
    <col min="15369" max="15369" width="3.875" style="118" customWidth="1"/>
    <col min="15370" max="15370" width="2" style="118" customWidth="1"/>
    <col min="15371" max="15371" width="6" style="118" customWidth="1"/>
    <col min="15372" max="15372" width="5.5" style="118" customWidth="1"/>
    <col min="15373" max="15373" width="2" style="118" customWidth="1"/>
    <col min="15374" max="15374" width="3.375" style="118" customWidth="1"/>
    <col min="15375" max="15375" width="2.25" style="118" customWidth="1"/>
    <col min="15376" max="15376" width="5.5" style="118" customWidth="1"/>
    <col min="15377" max="15377" width="6.125" style="118" customWidth="1"/>
    <col min="15378" max="15378" width="1.5" style="118" customWidth="1"/>
    <col min="15379" max="15379" width="7.25" style="118" customWidth="1"/>
    <col min="15380" max="15380" width="1.375" style="118" customWidth="1"/>
    <col min="15381" max="15381" width="5.75" style="118" customWidth="1"/>
    <col min="15382" max="15382" width="5.625" style="118" customWidth="1"/>
    <col min="15383" max="15383" width="1.375" style="118" customWidth="1"/>
    <col min="15384" max="15384" width="7" style="118" customWidth="1"/>
    <col min="15385" max="15385" width="1.75" style="118" customWidth="1"/>
    <col min="15386" max="15386" width="5.625" style="118" customWidth="1"/>
    <col min="15387" max="15387" width="5" style="118" customWidth="1"/>
    <col min="15388" max="15388" width="1.875" style="118" customWidth="1"/>
    <col min="15389" max="15389" width="4.875" style="118" customWidth="1"/>
    <col min="15390" max="15390" width="7.875" style="118" customWidth="1"/>
    <col min="15391" max="15391" width="2.5" style="118" customWidth="1"/>
    <col min="15392" max="15392" width="5.125" style="118" customWidth="1"/>
    <col min="15393" max="15393" width="6.375" style="118" customWidth="1"/>
    <col min="15394" max="15394" width="1.375" style="118" customWidth="1"/>
    <col min="15395" max="15395" width="5" style="118" customWidth="1"/>
    <col min="15396" max="15396" width="4.625" style="118" customWidth="1"/>
    <col min="15397" max="15397" width="2.125" style="118" customWidth="1"/>
    <col min="15398" max="15398" width="4.75" style="118" customWidth="1"/>
    <col min="15399" max="15399" width="7" style="118" customWidth="1"/>
    <col min="15400" max="15400" width="1.25" style="118" customWidth="1"/>
    <col min="15401" max="15401" width="4.875" style="118" customWidth="1"/>
    <col min="15402" max="15402" width="3.625" style="118" customWidth="1"/>
    <col min="15403" max="15403" width="3.25" style="118" customWidth="1"/>
    <col min="15404" max="15404" width="2.625" style="118" customWidth="1"/>
    <col min="15405" max="15405" width="2.875" style="118" customWidth="1"/>
    <col min="15406" max="15406" width="3" style="118" customWidth="1"/>
    <col min="15407" max="15407" width="2.875" style="118" customWidth="1"/>
    <col min="15408" max="15408" width="4.25" style="118" customWidth="1"/>
    <col min="15409" max="15409" width="2.5" style="118" customWidth="1"/>
    <col min="15410" max="15410" width="2.875" style="118" customWidth="1"/>
    <col min="15411" max="15411" width="7" style="118" customWidth="1"/>
    <col min="15412" max="15412" width="1.625" style="118" customWidth="1"/>
    <col min="15413" max="15413" width="6" style="118" customWidth="1"/>
    <col min="15414" max="15414" width="7.125" style="118" customWidth="1"/>
    <col min="15415" max="15415" width="1.625" style="118" customWidth="1"/>
    <col min="15416" max="15416" width="5.625" style="118" customWidth="1"/>
    <col min="15417" max="15417" width="3.75" style="118" customWidth="1"/>
    <col min="15418" max="15418" width="2" style="118" customWidth="1"/>
    <col min="15419" max="15419" width="3.875" style="118" customWidth="1"/>
    <col min="15420" max="15420" width="4.875" style="118" customWidth="1"/>
    <col min="15421" max="15421" width="1.625" style="118" customWidth="1"/>
    <col min="15422" max="15422" width="4.75" style="118" customWidth="1"/>
    <col min="15423" max="15423" width="5.875" style="118" customWidth="1"/>
    <col min="15424" max="15424" width="1.25" style="118" customWidth="1"/>
    <col min="15425" max="15425" width="4.625" style="118" customWidth="1"/>
    <col min="15426" max="15426" width="4.75" style="118" customWidth="1"/>
    <col min="15427" max="15427" width="1.375" style="118" customWidth="1"/>
    <col min="15428" max="15428" width="4.75" style="118" customWidth="1"/>
    <col min="15429" max="15429" width="5.875" style="118" customWidth="1"/>
    <col min="15430" max="15430" width="1.125" style="118" customWidth="1"/>
    <col min="15431" max="15431" width="4.75" style="118" customWidth="1"/>
    <col min="15432" max="15432" width="9.625" style="118" customWidth="1"/>
    <col min="15433" max="15435" width="9" style="118"/>
    <col min="15436" max="15436" width="1.75" style="118" customWidth="1"/>
    <col min="15437" max="15437" width="5" style="118" customWidth="1"/>
    <col min="15438" max="15615" width="9" style="118"/>
    <col min="15616" max="15616" width="6.375" style="118" customWidth="1"/>
    <col min="15617" max="15617" width="31.25" style="118" customWidth="1"/>
    <col min="15618" max="15618" width="5.375" style="118" customWidth="1"/>
    <col min="15619" max="15619" width="1.5" style="118" customWidth="1"/>
    <col min="15620" max="15620" width="4.625" style="118" customWidth="1"/>
    <col min="15621" max="15621" width="1.375" style="118" customWidth="1"/>
    <col min="15622" max="15622" width="5.625" style="118" customWidth="1"/>
    <col min="15623" max="15623" width="5.375" style="118" customWidth="1"/>
    <col min="15624" max="15624" width="2.375" style="118" customWidth="1"/>
    <col min="15625" max="15625" width="3.875" style="118" customWidth="1"/>
    <col min="15626" max="15626" width="2" style="118" customWidth="1"/>
    <col min="15627" max="15627" width="6" style="118" customWidth="1"/>
    <col min="15628" max="15628" width="5.5" style="118" customWidth="1"/>
    <col min="15629" max="15629" width="2" style="118" customWidth="1"/>
    <col min="15630" max="15630" width="3.375" style="118" customWidth="1"/>
    <col min="15631" max="15631" width="2.25" style="118" customWidth="1"/>
    <col min="15632" max="15632" width="5.5" style="118" customWidth="1"/>
    <col min="15633" max="15633" width="6.125" style="118" customWidth="1"/>
    <col min="15634" max="15634" width="1.5" style="118" customWidth="1"/>
    <col min="15635" max="15635" width="7.25" style="118" customWidth="1"/>
    <col min="15636" max="15636" width="1.375" style="118" customWidth="1"/>
    <col min="15637" max="15637" width="5.75" style="118" customWidth="1"/>
    <col min="15638" max="15638" width="5.625" style="118" customWidth="1"/>
    <col min="15639" max="15639" width="1.375" style="118" customWidth="1"/>
    <col min="15640" max="15640" width="7" style="118" customWidth="1"/>
    <col min="15641" max="15641" width="1.75" style="118" customWidth="1"/>
    <col min="15642" max="15642" width="5.625" style="118" customWidth="1"/>
    <col min="15643" max="15643" width="5" style="118" customWidth="1"/>
    <col min="15644" max="15644" width="1.875" style="118" customWidth="1"/>
    <col min="15645" max="15645" width="4.875" style="118" customWidth="1"/>
    <col min="15646" max="15646" width="7.875" style="118" customWidth="1"/>
    <col min="15647" max="15647" width="2.5" style="118" customWidth="1"/>
    <col min="15648" max="15648" width="5.125" style="118" customWidth="1"/>
    <col min="15649" max="15649" width="6.375" style="118" customWidth="1"/>
    <col min="15650" max="15650" width="1.375" style="118" customWidth="1"/>
    <col min="15651" max="15651" width="5" style="118" customWidth="1"/>
    <col min="15652" max="15652" width="4.625" style="118" customWidth="1"/>
    <col min="15653" max="15653" width="2.125" style="118" customWidth="1"/>
    <col min="15654" max="15654" width="4.75" style="118" customWidth="1"/>
    <col min="15655" max="15655" width="7" style="118" customWidth="1"/>
    <col min="15656" max="15656" width="1.25" style="118" customWidth="1"/>
    <col min="15657" max="15657" width="4.875" style="118" customWidth="1"/>
    <col min="15658" max="15658" width="3.625" style="118" customWidth="1"/>
    <col min="15659" max="15659" width="3.25" style="118" customWidth="1"/>
    <col min="15660" max="15660" width="2.625" style="118" customWidth="1"/>
    <col min="15661" max="15661" width="2.875" style="118" customWidth="1"/>
    <col min="15662" max="15662" width="3" style="118" customWidth="1"/>
    <col min="15663" max="15663" width="2.875" style="118" customWidth="1"/>
    <col min="15664" max="15664" width="4.25" style="118" customWidth="1"/>
    <col min="15665" max="15665" width="2.5" style="118" customWidth="1"/>
    <col min="15666" max="15666" width="2.875" style="118" customWidth="1"/>
    <col min="15667" max="15667" width="7" style="118" customWidth="1"/>
    <col min="15668" max="15668" width="1.625" style="118" customWidth="1"/>
    <col min="15669" max="15669" width="6" style="118" customWidth="1"/>
    <col min="15670" max="15670" width="7.125" style="118" customWidth="1"/>
    <col min="15671" max="15671" width="1.625" style="118" customWidth="1"/>
    <col min="15672" max="15672" width="5.625" style="118" customWidth="1"/>
    <col min="15673" max="15673" width="3.75" style="118" customWidth="1"/>
    <col min="15674" max="15674" width="2" style="118" customWidth="1"/>
    <col min="15675" max="15675" width="3.875" style="118" customWidth="1"/>
    <col min="15676" max="15676" width="4.875" style="118" customWidth="1"/>
    <col min="15677" max="15677" width="1.625" style="118" customWidth="1"/>
    <col min="15678" max="15678" width="4.75" style="118" customWidth="1"/>
    <col min="15679" max="15679" width="5.875" style="118" customWidth="1"/>
    <col min="15680" max="15680" width="1.25" style="118" customWidth="1"/>
    <col min="15681" max="15681" width="4.625" style="118" customWidth="1"/>
    <col min="15682" max="15682" width="4.75" style="118" customWidth="1"/>
    <col min="15683" max="15683" width="1.375" style="118" customWidth="1"/>
    <col min="15684" max="15684" width="4.75" style="118" customWidth="1"/>
    <col min="15685" max="15685" width="5.875" style="118" customWidth="1"/>
    <col min="15686" max="15686" width="1.125" style="118" customWidth="1"/>
    <col min="15687" max="15687" width="4.75" style="118" customWidth="1"/>
    <col min="15688" max="15688" width="9.625" style="118" customWidth="1"/>
    <col min="15689" max="15691" width="9" style="118"/>
    <col min="15692" max="15692" width="1.75" style="118" customWidth="1"/>
    <col min="15693" max="15693" width="5" style="118" customWidth="1"/>
    <col min="15694" max="15871" width="9" style="118"/>
    <col min="15872" max="15872" width="6.375" style="118" customWidth="1"/>
    <col min="15873" max="15873" width="31.25" style="118" customWidth="1"/>
    <col min="15874" max="15874" width="5.375" style="118" customWidth="1"/>
    <col min="15875" max="15875" width="1.5" style="118" customWidth="1"/>
    <col min="15876" max="15876" width="4.625" style="118" customWidth="1"/>
    <col min="15877" max="15877" width="1.375" style="118" customWidth="1"/>
    <col min="15878" max="15878" width="5.625" style="118" customWidth="1"/>
    <col min="15879" max="15879" width="5.375" style="118" customWidth="1"/>
    <col min="15880" max="15880" width="2.375" style="118" customWidth="1"/>
    <col min="15881" max="15881" width="3.875" style="118" customWidth="1"/>
    <col min="15882" max="15882" width="2" style="118" customWidth="1"/>
    <col min="15883" max="15883" width="6" style="118" customWidth="1"/>
    <col min="15884" max="15884" width="5.5" style="118" customWidth="1"/>
    <col min="15885" max="15885" width="2" style="118" customWidth="1"/>
    <col min="15886" max="15886" width="3.375" style="118" customWidth="1"/>
    <col min="15887" max="15887" width="2.25" style="118" customWidth="1"/>
    <col min="15888" max="15888" width="5.5" style="118" customWidth="1"/>
    <col min="15889" max="15889" width="6.125" style="118" customWidth="1"/>
    <col min="15890" max="15890" width="1.5" style="118" customWidth="1"/>
    <col min="15891" max="15891" width="7.25" style="118" customWidth="1"/>
    <col min="15892" max="15892" width="1.375" style="118" customWidth="1"/>
    <col min="15893" max="15893" width="5.75" style="118" customWidth="1"/>
    <col min="15894" max="15894" width="5.625" style="118" customWidth="1"/>
    <col min="15895" max="15895" width="1.375" style="118" customWidth="1"/>
    <col min="15896" max="15896" width="7" style="118" customWidth="1"/>
    <col min="15897" max="15897" width="1.75" style="118" customWidth="1"/>
    <col min="15898" max="15898" width="5.625" style="118" customWidth="1"/>
    <col min="15899" max="15899" width="5" style="118" customWidth="1"/>
    <col min="15900" max="15900" width="1.875" style="118" customWidth="1"/>
    <col min="15901" max="15901" width="4.875" style="118" customWidth="1"/>
    <col min="15902" max="15902" width="7.875" style="118" customWidth="1"/>
    <col min="15903" max="15903" width="2.5" style="118" customWidth="1"/>
    <col min="15904" max="15904" width="5.125" style="118" customWidth="1"/>
    <col min="15905" max="15905" width="6.375" style="118" customWidth="1"/>
    <col min="15906" max="15906" width="1.375" style="118" customWidth="1"/>
    <col min="15907" max="15907" width="5" style="118" customWidth="1"/>
    <col min="15908" max="15908" width="4.625" style="118" customWidth="1"/>
    <col min="15909" max="15909" width="2.125" style="118" customWidth="1"/>
    <col min="15910" max="15910" width="4.75" style="118" customWidth="1"/>
    <col min="15911" max="15911" width="7" style="118" customWidth="1"/>
    <col min="15912" max="15912" width="1.25" style="118" customWidth="1"/>
    <col min="15913" max="15913" width="4.875" style="118" customWidth="1"/>
    <col min="15914" max="15914" width="3.625" style="118" customWidth="1"/>
    <col min="15915" max="15915" width="3.25" style="118" customWidth="1"/>
    <col min="15916" max="15916" width="2.625" style="118" customWidth="1"/>
    <col min="15917" max="15917" width="2.875" style="118" customWidth="1"/>
    <col min="15918" max="15918" width="3" style="118" customWidth="1"/>
    <col min="15919" max="15919" width="2.875" style="118" customWidth="1"/>
    <col min="15920" max="15920" width="4.25" style="118" customWidth="1"/>
    <col min="15921" max="15921" width="2.5" style="118" customWidth="1"/>
    <col min="15922" max="15922" width="2.875" style="118" customWidth="1"/>
    <col min="15923" max="15923" width="7" style="118" customWidth="1"/>
    <col min="15924" max="15924" width="1.625" style="118" customWidth="1"/>
    <col min="15925" max="15925" width="6" style="118" customWidth="1"/>
    <col min="15926" max="15926" width="7.125" style="118" customWidth="1"/>
    <col min="15927" max="15927" width="1.625" style="118" customWidth="1"/>
    <col min="15928" max="15928" width="5.625" style="118" customWidth="1"/>
    <col min="15929" max="15929" width="3.75" style="118" customWidth="1"/>
    <col min="15930" max="15930" width="2" style="118" customWidth="1"/>
    <col min="15931" max="15931" width="3.875" style="118" customWidth="1"/>
    <col min="15932" max="15932" width="4.875" style="118" customWidth="1"/>
    <col min="15933" max="15933" width="1.625" style="118" customWidth="1"/>
    <col min="15934" max="15934" width="4.75" style="118" customWidth="1"/>
    <col min="15935" max="15935" width="5.875" style="118" customWidth="1"/>
    <col min="15936" max="15936" width="1.25" style="118" customWidth="1"/>
    <col min="15937" max="15937" width="4.625" style="118" customWidth="1"/>
    <col min="15938" max="15938" width="4.75" style="118" customWidth="1"/>
    <col min="15939" max="15939" width="1.375" style="118" customWidth="1"/>
    <col min="15940" max="15940" width="4.75" style="118" customWidth="1"/>
    <col min="15941" max="15941" width="5.875" style="118" customWidth="1"/>
    <col min="15942" max="15942" width="1.125" style="118" customWidth="1"/>
    <col min="15943" max="15943" width="4.75" style="118" customWidth="1"/>
    <col min="15944" max="15944" width="9.625" style="118" customWidth="1"/>
    <col min="15945" max="15947" width="9" style="118"/>
    <col min="15948" max="15948" width="1.75" style="118" customWidth="1"/>
    <col min="15949" max="15949" width="5" style="118" customWidth="1"/>
    <col min="15950" max="16127" width="9" style="118"/>
    <col min="16128" max="16128" width="6.375" style="118" customWidth="1"/>
    <col min="16129" max="16129" width="31.25" style="118" customWidth="1"/>
    <col min="16130" max="16130" width="5.375" style="118" customWidth="1"/>
    <col min="16131" max="16131" width="1.5" style="118" customWidth="1"/>
    <col min="16132" max="16132" width="4.625" style="118" customWidth="1"/>
    <col min="16133" max="16133" width="1.375" style="118" customWidth="1"/>
    <col min="16134" max="16134" width="5.625" style="118" customWidth="1"/>
    <col min="16135" max="16135" width="5.375" style="118" customWidth="1"/>
    <col min="16136" max="16136" width="2.375" style="118" customWidth="1"/>
    <col min="16137" max="16137" width="3.875" style="118" customWidth="1"/>
    <col min="16138" max="16138" width="2" style="118" customWidth="1"/>
    <col min="16139" max="16139" width="6" style="118" customWidth="1"/>
    <col min="16140" max="16140" width="5.5" style="118" customWidth="1"/>
    <col min="16141" max="16141" width="2" style="118" customWidth="1"/>
    <col min="16142" max="16142" width="3.375" style="118" customWidth="1"/>
    <col min="16143" max="16143" width="2.25" style="118" customWidth="1"/>
    <col min="16144" max="16144" width="5.5" style="118" customWidth="1"/>
    <col min="16145" max="16145" width="6.125" style="118" customWidth="1"/>
    <col min="16146" max="16146" width="1.5" style="118" customWidth="1"/>
    <col min="16147" max="16147" width="7.25" style="118" customWidth="1"/>
    <col min="16148" max="16148" width="1.375" style="118" customWidth="1"/>
    <col min="16149" max="16149" width="5.75" style="118" customWidth="1"/>
    <col min="16150" max="16150" width="5.625" style="118" customWidth="1"/>
    <col min="16151" max="16151" width="1.375" style="118" customWidth="1"/>
    <col min="16152" max="16152" width="7" style="118" customWidth="1"/>
    <col min="16153" max="16153" width="1.75" style="118" customWidth="1"/>
    <col min="16154" max="16154" width="5.625" style="118" customWidth="1"/>
    <col min="16155" max="16155" width="5" style="118" customWidth="1"/>
    <col min="16156" max="16156" width="1.875" style="118" customWidth="1"/>
    <col min="16157" max="16157" width="4.875" style="118" customWidth="1"/>
    <col min="16158" max="16158" width="7.875" style="118" customWidth="1"/>
    <col min="16159" max="16159" width="2.5" style="118" customWidth="1"/>
    <col min="16160" max="16160" width="5.125" style="118" customWidth="1"/>
    <col min="16161" max="16161" width="6.375" style="118" customWidth="1"/>
    <col min="16162" max="16162" width="1.375" style="118" customWidth="1"/>
    <col min="16163" max="16163" width="5" style="118" customWidth="1"/>
    <col min="16164" max="16164" width="4.625" style="118" customWidth="1"/>
    <col min="16165" max="16165" width="2.125" style="118" customWidth="1"/>
    <col min="16166" max="16166" width="4.75" style="118" customWidth="1"/>
    <col min="16167" max="16167" width="7" style="118" customWidth="1"/>
    <col min="16168" max="16168" width="1.25" style="118" customWidth="1"/>
    <col min="16169" max="16169" width="4.875" style="118" customWidth="1"/>
    <col min="16170" max="16170" width="3.625" style="118" customWidth="1"/>
    <col min="16171" max="16171" width="3.25" style="118" customWidth="1"/>
    <col min="16172" max="16172" width="2.625" style="118" customWidth="1"/>
    <col min="16173" max="16173" width="2.875" style="118" customWidth="1"/>
    <col min="16174" max="16174" width="3" style="118" customWidth="1"/>
    <col min="16175" max="16175" width="2.875" style="118" customWidth="1"/>
    <col min="16176" max="16176" width="4.25" style="118" customWidth="1"/>
    <col min="16177" max="16177" width="2.5" style="118" customWidth="1"/>
    <col min="16178" max="16178" width="2.875" style="118" customWidth="1"/>
    <col min="16179" max="16179" width="7" style="118" customWidth="1"/>
    <col min="16180" max="16180" width="1.625" style="118" customWidth="1"/>
    <col min="16181" max="16181" width="6" style="118" customWidth="1"/>
    <col min="16182" max="16182" width="7.125" style="118" customWidth="1"/>
    <col min="16183" max="16183" width="1.625" style="118" customWidth="1"/>
    <col min="16184" max="16184" width="5.625" style="118" customWidth="1"/>
    <col min="16185" max="16185" width="3.75" style="118" customWidth="1"/>
    <col min="16186" max="16186" width="2" style="118" customWidth="1"/>
    <col min="16187" max="16187" width="3.875" style="118" customWidth="1"/>
    <col min="16188" max="16188" width="4.875" style="118" customWidth="1"/>
    <col min="16189" max="16189" width="1.625" style="118" customWidth="1"/>
    <col min="16190" max="16190" width="4.75" style="118" customWidth="1"/>
    <col min="16191" max="16191" width="5.875" style="118" customWidth="1"/>
    <col min="16192" max="16192" width="1.25" style="118" customWidth="1"/>
    <col min="16193" max="16193" width="4.625" style="118" customWidth="1"/>
    <col min="16194" max="16194" width="4.75" style="118" customWidth="1"/>
    <col min="16195" max="16195" width="1.375" style="118" customWidth="1"/>
    <col min="16196" max="16196" width="4.75" style="118" customWidth="1"/>
    <col min="16197" max="16197" width="5.875" style="118" customWidth="1"/>
    <col min="16198" max="16198" width="1.125" style="118" customWidth="1"/>
    <col min="16199" max="16199" width="4.75" style="118" customWidth="1"/>
    <col min="16200" max="16200" width="9.625" style="118" customWidth="1"/>
    <col min="16201" max="16203" width="9" style="118"/>
    <col min="16204" max="16204" width="1.75" style="118" customWidth="1"/>
    <col min="16205" max="16205" width="5" style="118" customWidth="1"/>
    <col min="16206" max="16384" width="9" style="118"/>
  </cols>
  <sheetData>
    <row r="1" spans="1:72" ht="18.75" x14ac:dyDescent="0.3">
      <c r="AQ1" s="119"/>
      <c r="AR1" s="119"/>
      <c r="AS1" s="119"/>
      <c r="BL1" s="122"/>
      <c r="BN1" s="122"/>
      <c r="BO1" s="122"/>
      <c r="BQ1" s="122"/>
      <c r="BR1" s="122"/>
      <c r="BT1" s="123" t="s">
        <v>17</v>
      </c>
    </row>
    <row r="2" spans="1:72" ht="18.75" x14ac:dyDescent="0.3">
      <c r="AQ2" s="119"/>
      <c r="AR2" s="119"/>
      <c r="AS2" s="119"/>
      <c r="BL2" s="122"/>
      <c r="BN2" s="122"/>
      <c r="BO2" s="122"/>
      <c r="BQ2" s="122"/>
      <c r="BR2" s="122"/>
      <c r="BT2" s="123" t="s">
        <v>13</v>
      </c>
    </row>
    <row r="3" spans="1:72" ht="18.75" x14ac:dyDescent="0.3">
      <c r="AQ3" s="119"/>
      <c r="AR3" s="119"/>
      <c r="AS3" s="119"/>
      <c r="BL3" s="122"/>
      <c r="BN3" s="122"/>
      <c r="BO3" s="122"/>
      <c r="BQ3" s="122"/>
      <c r="BR3" s="122"/>
      <c r="BT3" s="123" t="s">
        <v>21</v>
      </c>
    </row>
    <row r="4" spans="1:72" x14ac:dyDescent="0.25">
      <c r="AQ4" s="119"/>
      <c r="AR4" s="119"/>
      <c r="AS4" s="119"/>
    </row>
    <row r="5" spans="1:72" ht="25.5" x14ac:dyDescent="0.35">
      <c r="A5" s="411" t="s">
        <v>133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411"/>
      <c r="AO5" s="411"/>
      <c r="AP5" s="411"/>
      <c r="AQ5" s="411"/>
      <c r="AR5" s="411"/>
      <c r="AS5" s="411"/>
      <c r="AT5" s="411"/>
      <c r="AU5" s="411"/>
      <c r="AV5" s="411"/>
      <c r="AW5" s="411"/>
      <c r="AX5" s="411"/>
      <c r="AY5" s="411"/>
      <c r="AZ5" s="411"/>
      <c r="BA5" s="411"/>
      <c r="BB5" s="411"/>
      <c r="BC5" s="411"/>
      <c r="BD5" s="411"/>
      <c r="BE5" s="411"/>
      <c r="BF5" s="411"/>
      <c r="BG5" s="411"/>
      <c r="BH5" s="411"/>
      <c r="BI5" s="411"/>
      <c r="BJ5" s="411"/>
      <c r="BK5" s="411"/>
      <c r="BL5" s="411"/>
      <c r="BM5" s="124"/>
      <c r="BN5" s="398"/>
      <c r="BO5" s="398"/>
      <c r="BP5" s="124"/>
      <c r="BQ5" s="398"/>
      <c r="BR5" s="398"/>
      <c r="BS5" s="124"/>
      <c r="BT5" s="398"/>
    </row>
    <row r="6" spans="1:72" ht="25.5" x14ac:dyDescent="0.35">
      <c r="A6" s="412" t="s">
        <v>236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412"/>
      <c r="AP6" s="412"/>
      <c r="AQ6" s="412"/>
      <c r="AR6" s="412"/>
      <c r="AS6" s="412"/>
      <c r="AT6" s="412"/>
      <c r="AU6" s="412"/>
      <c r="AV6" s="412"/>
      <c r="AW6" s="412"/>
      <c r="AX6" s="412"/>
      <c r="AY6" s="412"/>
      <c r="AZ6" s="412"/>
      <c r="BA6" s="412"/>
      <c r="BB6" s="412"/>
      <c r="BC6" s="412"/>
      <c r="BD6" s="412"/>
      <c r="BE6" s="412"/>
      <c r="BF6" s="412"/>
      <c r="BG6" s="412"/>
      <c r="BH6" s="412"/>
      <c r="BI6" s="412"/>
      <c r="BJ6" s="412"/>
      <c r="BK6" s="412"/>
      <c r="BL6" s="412"/>
      <c r="BM6" s="124"/>
      <c r="BN6" s="398"/>
      <c r="BO6" s="398"/>
      <c r="BP6" s="124"/>
      <c r="BQ6" s="398"/>
      <c r="BR6" s="398"/>
      <c r="BS6" s="118"/>
      <c r="BT6" s="123" t="s">
        <v>14</v>
      </c>
    </row>
    <row r="7" spans="1:72" ht="18.75" x14ac:dyDescent="0.25">
      <c r="AQ7" s="119"/>
      <c r="AR7" s="119"/>
      <c r="AS7" s="119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118"/>
    </row>
    <row r="8" spans="1:72" ht="17.25" customHeight="1" x14ac:dyDescent="0.3">
      <c r="AQ8" s="119"/>
      <c r="AR8" s="119"/>
      <c r="AS8" s="119"/>
      <c r="AZ8" s="225"/>
      <c r="BA8" s="125"/>
      <c r="BB8" s="225"/>
      <c r="BC8" s="225"/>
      <c r="BD8" s="125"/>
      <c r="BE8" s="126"/>
      <c r="BF8" s="420" t="s">
        <v>134</v>
      </c>
      <c r="BG8" s="420"/>
      <c r="BH8" s="420"/>
      <c r="BI8" s="420"/>
      <c r="BJ8" s="420"/>
      <c r="BK8" s="420"/>
      <c r="BL8" s="420"/>
      <c r="BM8" s="420"/>
      <c r="BN8" s="420"/>
      <c r="BO8" s="420"/>
      <c r="BP8" s="420"/>
      <c r="BQ8" s="420"/>
      <c r="BR8" s="420"/>
      <c r="BS8" s="420"/>
      <c r="BT8" s="420"/>
    </row>
    <row r="9" spans="1:72" ht="18.75" x14ac:dyDescent="0.3">
      <c r="AQ9" s="119"/>
      <c r="AR9" s="119"/>
      <c r="AS9" s="119"/>
      <c r="BF9" s="122"/>
      <c r="BG9" s="122"/>
      <c r="BH9" s="122"/>
      <c r="BL9" s="123"/>
      <c r="BM9" s="127"/>
      <c r="BN9" s="123"/>
      <c r="BO9" s="123"/>
      <c r="BP9" s="127"/>
      <c r="BQ9" s="123"/>
      <c r="BR9" s="123"/>
      <c r="BS9" s="118"/>
      <c r="BT9" s="123" t="s">
        <v>23</v>
      </c>
    </row>
    <row r="10" spans="1:72" ht="19.5" thickBot="1" x14ac:dyDescent="0.35">
      <c r="AQ10" s="119"/>
      <c r="AR10" s="119"/>
      <c r="AS10" s="119"/>
      <c r="BF10" s="122"/>
      <c r="BG10" s="122"/>
      <c r="BH10" s="122"/>
      <c r="BI10" s="122"/>
      <c r="BK10" s="122"/>
      <c r="BL10" s="128"/>
      <c r="BM10" s="129"/>
      <c r="BN10" s="128"/>
      <c r="BQ10" s="426" t="s">
        <v>15</v>
      </c>
      <c r="BR10" s="426"/>
    </row>
    <row r="11" spans="1:72" ht="18.75" x14ac:dyDescent="0.3">
      <c r="AQ11" s="119"/>
      <c r="AR11" s="119"/>
      <c r="AS11" s="119"/>
      <c r="BF11" s="122"/>
      <c r="BG11" s="122"/>
      <c r="BH11" s="122"/>
      <c r="BI11" s="122"/>
      <c r="BK11" s="122"/>
      <c r="BL11" s="122"/>
      <c r="BN11" s="122"/>
      <c r="BO11" s="122"/>
      <c r="BQ11" s="122"/>
      <c r="BR11" s="122"/>
      <c r="BS11" s="118"/>
      <c r="BT11" s="123" t="s">
        <v>135</v>
      </c>
    </row>
    <row r="12" spans="1:72" ht="18.75" x14ac:dyDescent="0.3">
      <c r="AQ12" s="119"/>
      <c r="AR12" s="119"/>
      <c r="AS12" s="119"/>
      <c r="BF12" s="122"/>
      <c r="BG12" s="122"/>
      <c r="BH12" s="122"/>
      <c r="BI12" s="122"/>
      <c r="BK12" s="122"/>
      <c r="BL12" s="122"/>
      <c r="BN12" s="122"/>
      <c r="BO12" s="122"/>
      <c r="BQ12" s="122"/>
      <c r="BR12" s="122"/>
      <c r="BS12" s="118"/>
      <c r="BT12" s="123" t="s">
        <v>16</v>
      </c>
    </row>
    <row r="13" spans="1:72" ht="16.5" thickBot="1" x14ac:dyDescent="0.3"/>
    <row r="14" spans="1:72" ht="15.75" customHeight="1" x14ac:dyDescent="0.25">
      <c r="A14" s="427" t="s">
        <v>0</v>
      </c>
      <c r="B14" s="429" t="s">
        <v>7</v>
      </c>
      <c r="C14" s="431" t="s">
        <v>6</v>
      </c>
      <c r="D14" s="432"/>
      <c r="E14" s="431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2"/>
      <c r="AM14" s="432"/>
      <c r="AN14" s="432"/>
      <c r="AO14" s="432"/>
      <c r="AP14" s="433"/>
      <c r="AQ14" s="434" t="s">
        <v>9</v>
      </c>
      <c r="AR14" s="435"/>
      <c r="AS14" s="435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6"/>
      <c r="BP14" s="436"/>
      <c r="BQ14" s="436"/>
      <c r="BR14" s="436"/>
      <c r="BS14" s="436"/>
      <c r="BT14" s="434"/>
    </row>
    <row r="15" spans="1:72" ht="15.75" customHeight="1" x14ac:dyDescent="0.25">
      <c r="A15" s="428"/>
      <c r="B15" s="430"/>
      <c r="C15" s="437" t="s">
        <v>8</v>
      </c>
      <c r="D15" s="438"/>
      <c r="E15" s="437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38"/>
      <c r="X15" s="438"/>
      <c r="Y15" s="438"/>
      <c r="Z15" s="438"/>
      <c r="AA15" s="439"/>
      <c r="AB15" s="440" t="s">
        <v>2</v>
      </c>
      <c r="AC15" s="438"/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9"/>
      <c r="AQ15" s="440" t="s">
        <v>8</v>
      </c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9"/>
      <c r="BF15" s="441" t="s">
        <v>2</v>
      </c>
      <c r="BG15" s="441"/>
      <c r="BH15" s="441"/>
      <c r="BI15" s="441"/>
      <c r="BJ15" s="441"/>
      <c r="BK15" s="441"/>
      <c r="BL15" s="441"/>
      <c r="BM15" s="441"/>
      <c r="BN15" s="441"/>
      <c r="BO15" s="440"/>
      <c r="BP15" s="440"/>
      <c r="BQ15" s="440"/>
      <c r="BR15" s="440"/>
      <c r="BS15" s="440"/>
      <c r="BT15" s="441"/>
    </row>
    <row r="16" spans="1:72" x14ac:dyDescent="0.25">
      <c r="A16" s="428"/>
      <c r="B16" s="430"/>
      <c r="C16" s="437" t="s">
        <v>22</v>
      </c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9"/>
      <c r="AB16" s="413" t="s">
        <v>22</v>
      </c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4"/>
      <c r="AO16" s="414"/>
      <c r="AP16" s="415"/>
      <c r="AQ16" s="413" t="s">
        <v>22</v>
      </c>
      <c r="AR16" s="414"/>
      <c r="AS16" s="414"/>
      <c r="AT16" s="414"/>
      <c r="AU16" s="414"/>
      <c r="AV16" s="414"/>
      <c r="AW16" s="414"/>
      <c r="AX16" s="414"/>
      <c r="AY16" s="414"/>
      <c r="AZ16" s="414"/>
      <c r="BA16" s="414"/>
      <c r="BB16" s="414"/>
      <c r="BC16" s="414"/>
      <c r="BD16" s="414"/>
      <c r="BE16" s="415"/>
      <c r="BF16" s="442" t="s">
        <v>22</v>
      </c>
      <c r="BG16" s="442"/>
      <c r="BH16" s="442"/>
      <c r="BI16" s="442"/>
      <c r="BJ16" s="442"/>
      <c r="BK16" s="442"/>
      <c r="BL16" s="442"/>
      <c r="BM16" s="442"/>
      <c r="BN16" s="442"/>
      <c r="BO16" s="413"/>
      <c r="BP16" s="413"/>
      <c r="BQ16" s="413"/>
      <c r="BR16" s="413"/>
      <c r="BS16" s="413"/>
      <c r="BT16" s="442"/>
    </row>
    <row r="17" spans="1:80" ht="15.75" customHeight="1" x14ac:dyDescent="0.25">
      <c r="A17" s="428"/>
      <c r="B17" s="430"/>
      <c r="C17" s="419" t="s">
        <v>27</v>
      </c>
      <c r="D17" s="414"/>
      <c r="E17" s="419"/>
      <c r="F17" s="414"/>
      <c r="G17" s="415"/>
      <c r="H17" s="413" t="s">
        <v>26</v>
      </c>
      <c r="I17" s="414"/>
      <c r="J17" s="413"/>
      <c r="K17" s="414"/>
      <c r="L17" s="415"/>
      <c r="M17" s="413" t="s">
        <v>25</v>
      </c>
      <c r="N17" s="414"/>
      <c r="O17" s="413"/>
      <c r="P17" s="414"/>
      <c r="Q17" s="415"/>
      <c r="R17" s="416" t="s">
        <v>28</v>
      </c>
      <c r="S17" s="417"/>
      <c r="T17" s="416"/>
      <c r="U17" s="417"/>
      <c r="V17" s="418"/>
      <c r="W17" s="413" t="s">
        <v>231</v>
      </c>
      <c r="X17" s="414"/>
      <c r="Y17" s="413"/>
      <c r="Z17" s="414"/>
      <c r="AA17" s="415"/>
      <c r="AB17" s="413" t="s">
        <v>27</v>
      </c>
      <c r="AC17" s="414"/>
      <c r="AD17" s="415"/>
      <c r="AE17" s="413" t="s">
        <v>26</v>
      </c>
      <c r="AF17" s="414"/>
      <c r="AG17" s="415"/>
      <c r="AH17" s="413" t="s">
        <v>25</v>
      </c>
      <c r="AI17" s="414"/>
      <c r="AJ17" s="415"/>
      <c r="AK17" s="413" t="s">
        <v>28</v>
      </c>
      <c r="AL17" s="414"/>
      <c r="AM17" s="415"/>
      <c r="AN17" s="413" t="s">
        <v>231</v>
      </c>
      <c r="AO17" s="414"/>
      <c r="AP17" s="415"/>
      <c r="AQ17" s="414" t="s">
        <v>27</v>
      </c>
      <c r="AR17" s="414"/>
      <c r="AS17" s="415"/>
      <c r="AT17" s="413" t="s">
        <v>26</v>
      </c>
      <c r="AU17" s="414"/>
      <c r="AV17" s="415"/>
      <c r="AW17" s="413" t="s">
        <v>25</v>
      </c>
      <c r="AX17" s="414"/>
      <c r="AY17" s="415"/>
      <c r="AZ17" s="413" t="s">
        <v>28</v>
      </c>
      <c r="BA17" s="414"/>
      <c r="BB17" s="415"/>
      <c r="BC17" s="413" t="s">
        <v>231</v>
      </c>
      <c r="BD17" s="414"/>
      <c r="BE17" s="415"/>
      <c r="BF17" s="413" t="s">
        <v>27</v>
      </c>
      <c r="BG17" s="414"/>
      <c r="BH17" s="415"/>
      <c r="BI17" s="413" t="s">
        <v>26</v>
      </c>
      <c r="BJ17" s="414"/>
      <c r="BK17" s="415"/>
      <c r="BL17" s="413" t="s">
        <v>25</v>
      </c>
      <c r="BM17" s="414"/>
      <c r="BN17" s="415"/>
      <c r="BO17" s="413" t="s">
        <v>28</v>
      </c>
      <c r="BP17" s="414"/>
      <c r="BQ17" s="415"/>
      <c r="BR17" s="413" t="s">
        <v>231</v>
      </c>
      <c r="BS17" s="414"/>
      <c r="BT17" s="415"/>
    </row>
    <row r="18" spans="1:80" x14ac:dyDescent="0.25">
      <c r="A18" s="130">
        <v>1</v>
      </c>
      <c r="B18" s="131">
        <v>2</v>
      </c>
      <c r="C18" s="424">
        <v>3</v>
      </c>
      <c r="D18" s="422"/>
      <c r="E18" s="422"/>
      <c r="F18" s="422"/>
      <c r="G18" s="422"/>
      <c r="H18" s="421">
        <v>4</v>
      </c>
      <c r="I18" s="422"/>
      <c r="J18" s="422"/>
      <c r="K18" s="422"/>
      <c r="L18" s="423"/>
      <c r="M18" s="421">
        <v>5</v>
      </c>
      <c r="N18" s="422"/>
      <c r="O18" s="422"/>
      <c r="P18" s="422"/>
      <c r="Q18" s="423"/>
      <c r="R18" s="421">
        <v>6</v>
      </c>
      <c r="S18" s="422"/>
      <c r="T18" s="425"/>
      <c r="U18" s="422"/>
      <c r="V18" s="423"/>
      <c r="W18" s="421">
        <v>7</v>
      </c>
      <c r="X18" s="422"/>
      <c r="Y18" s="422"/>
      <c r="Z18" s="422"/>
      <c r="AA18" s="423"/>
      <c r="AB18" s="421">
        <v>8</v>
      </c>
      <c r="AC18" s="422"/>
      <c r="AD18" s="423"/>
      <c r="AE18" s="421">
        <v>9</v>
      </c>
      <c r="AF18" s="422"/>
      <c r="AG18" s="423"/>
      <c r="AH18" s="421">
        <v>10</v>
      </c>
      <c r="AI18" s="422"/>
      <c r="AJ18" s="423"/>
      <c r="AK18" s="421">
        <v>11</v>
      </c>
      <c r="AL18" s="422"/>
      <c r="AM18" s="423"/>
      <c r="AN18" s="421">
        <v>12</v>
      </c>
      <c r="AO18" s="422"/>
      <c r="AP18" s="423"/>
      <c r="AQ18" s="422">
        <v>13</v>
      </c>
      <c r="AR18" s="422"/>
      <c r="AS18" s="423"/>
      <c r="AT18" s="421">
        <v>14</v>
      </c>
      <c r="AU18" s="422"/>
      <c r="AV18" s="423"/>
      <c r="AW18" s="421">
        <v>15</v>
      </c>
      <c r="AX18" s="422"/>
      <c r="AY18" s="423"/>
      <c r="AZ18" s="421">
        <v>16</v>
      </c>
      <c r="BA18" s="422"/>
      <c r="BB18" s="423"/>
      <c r="BC18" s="421">
        <v>17</v>
      </c>
      <c r="BD18" s="422"/>
      <c r="BE18" s="423"/>
      <c r="BF18" s="421">
        <v>18</v>
      </c>
      <c r="BG18" s="422"/>
      <c r="BH18" s="423"/>
      <c r="BI18" s="421">
        <v>19</v>
      </c>
      <c r="BJ18" s="422"/>
      <c r="BK18" s="423"/>
      <c r="BL18" s="421">
        <v>20</v>
      </c>
      <c r="BM18" s="422"/>
      <c r="BN18" s="423"/>
      <c r="BO18" s="421">
        <v>21</v>
      </c>
      <c r="BP18" s="422"/>
      <c r="BQ18" s="423"/>
      <c r="BR18" s="421">
        <v>22</v>
      </c>
      <c r="BS18" s="422"/>
      <c r="BT18" s="423"/>
    </row>
    <row r="19" spans="1:80" ht="31.5" x14ac:dyDescent="0.25">
      <c r="A19" s="4">
        <v>1</v>
      </c>
      <c r="B19" s="343" t="s">
        <v>12</v>
      </c>
      <c r="C19" s="134"/>
      <c r="D19" s="132"/>
      <c r="E19" s="132"/>
      <c r="F19" s="132" t="s">
        <v>80</v>
      </c>
      <c r="G19" s="133">
        <f t="shared" ref="G19:S19" si="0">G20</f>
        <v>4.1800000000000006</v>
      </c>
      <c r="H19" s="134">
        <f t="shared" si="0"/>
        <v>0</v>
      </c>
      <c r="I19" s="132">
        <f t="shared" si="0"/>
        <v>0</v>
      </c>
      <c r="J19" s="132">
        <f t="shared" si="0"/>
        <v>0</v>
      </c>
      <c r="K19" s="132">
        <f t="shared" si="0"/>
        <v>0</v>
      </c>
      <c r="L19" s="133">
        <f t="shared" si="0"/>
        <v>0</v>
      </c>
      <c r="M19" s="134">
        <f t="shared" si="0"/>
        <v>0</v>
      </c>
      <c r="N19" s="132">
        <f t="shared" si="0"/>
        <v>0</v>
      </c>
      <c r="O19" s="132">
        <f t="shared" si="0"/>
        <v>0</v>
      </c>
      <c r="P19" s="132">
        <f t="shared" si="0"/>
        <v>0</v>
      </c>
      <c r="Q19" s="133">
        <f t="shared" si="0"/>
        <v>0</v>
      </c>
      <c r="R19" s="399">
        <f t="shared" si="0"/>
        <v>0</v>
      </c>
      <c r="S19" s="399">
        <f t="shared" si="0"/>
        <v>0</v>
      </c>
      <c r="T19" s="399">
        <f>T20</f>
        <v>327.82433333333336</v>
      </c>
      <c r="U19" s="136" t="s">
        <v>80</v>
      </c>
      <c r="V19" s="399">
        <f>V20</f>
        <v>35.370000000000005</v>
      </c>
      <c r="W19" s="135"/>
      <c r="X19" s="138"/>
      <c r="Y19" s="399">
        <f>Y20</f>
        <v>327.82433333333336</v>
      </c>
      <c r="Z19" s="136" t="s">
        <v>80</v>
      </c>
      <c r="AA19" s="400">
        <f>AA20</f>
        <v>39.550000000000004</v>
      </c>
      <c r="AB19" s="399">
        <f>AB20</f>
        <v>0</v>
      </c>
      <c r="AC19" s="399" t="s">
        <v>80</v>
      </c>
      <c r="AD19" s="400">
        <f t="shared" ref="AD19:AN19" si="1">AD20</f>
        <v>4.1800000000000006</v>
      </c>
      <c r="AE19" s="399">
        <f t="shared" si="1"/>
        <v>0</v>
      </c>
      <c r="AF19" s="399" t="s">
        <v>80</v>
      </c>
      <c r="AG19" s="400">
        <f t="shared" si="1"/>
        <v>2</v>
      </c>
      <c r="AH19" s="399">
        <f t="shared" si="1"/>
        <v>0</v>
      </c>
      <c r="AI19" s="399">
        <f t="shared" si="1"/>
        <v>0</v>
      </c>
      <c r="AJ19" s="400">
        <f t="shared" si="1"/>
        <v>0</v>
      </c>
      <c r="AK19" s="399">
        <f t="shared" si="1"/>
        <v>0</v>
      </c>
      <c r="AL19" s="399">
        <f t="shared" si="1"/>
        <v>0</v>
      </c>
      <c r="AM19" s="400">
        <f t="shared" si="1"/>
        <v>0</v>
      </c>
      <c r="AN19" s="399">
        <f t="shared" si="1"/>
        <v>0</v>
      </c>
      <c r="AO19" s="399" t="s">
        <v>80</v>
      </c>
      <c r="AP19" s="399">
        <f t="shared" ref="AP19" si="2">AP20</f>
        <v>6.1800000000000006</v>
      </c>
      <c r="AQ19" s="139"/>
      <c r="AR19" s="384" t="s">
        <v>80</v>
      </c>
      <c r="AS19" s="389">
        <f t="shared" ref="AS19:AY19" si="3">AS20</f>
        <v>4.1800000000000006</v>
      </c>
      <c r="AT19" s="139">
        <f t="shared" si="3"/>
        <v>0</v>
      </c>
      <c r="AU19" s="393">
        <f t="shared" si="3"/>
        <v>0</v>
      </c>
      <c r="AV19" s="395">
        <f t="shared" si="3"/>
        <v>0</v>
      </c>
      <c r="AW19" s="139">
        <f t="shared" si="3"/>
        <v>0</v>
      </c>
      <c r="AX19" s="393">
        <f t="shared" si="3"/>
        <v>0</v>
      </c>
      <c r="AY19" s="395">
        <f t="shared" si="3"/>
        <v>0</v>
      </c>
      <c r="AZ19" s="399">
        <f>AZ20</f>
        <v>327.82433333333336</v>
      </c>
      <c r="BA19" s="241" t="s">
        <v>80</v>
      </c>
      <c r="BB19" s="400">
        <f>BB20</f>
        <v>23.510000000000005</v>
      </c>
      <c r="BC19" s="399">
        <f>BC20</f>
        <v>327.82433333333336</v>
      </c>
      <c r="BD19" s="205" t="s">
        <v>80</v>
      </c>
      <c r="BE19" s="400">
        <f>BE20</f>
        <v>27.69</v>
      </c>
      <c r="BF19" s="399">
        <f>BF20</f>
        <v>0</v>
      </c>
      <c r="BG19" s="140" t="s">
        <v>80</v>
      </c>
      <c r="BH19" s="400">
        <f t="shared" ref="BH19:BQ19" si="4">BH20</f>
        <v>4.1800000000000006</v>
      </c>
      <c r="BI19" s="399">
        <f t="shared" si="4"/>
        <v>0</v>
      </c>
      <c r="BJ19" s="205" t="s">
        <v>80</v>
      </c>
      <c r="BK19" s="400">
        <f t="shared" si="4"/>
        <v>2</v>
      </c>
      <c r="BL19" s="399">
        <f t="shared" si="4"/>
        <v>0</v>
      </c>
      <c r="BM19" s="205">
        <f t="shared" si="4"/>
        <v>0</v>
      </c>
      <c r="BN19" s="400">
        <f t="shared" si="4"/>
        <v>0</v>
      </c>
      <c r="BO19" s="399">
        <f t="shared" si="4"/>
        <v>0</v>
      </c>
      <c r="BP19" s="205"/>
      <c r="BQ19" s="400">
        <f t="shared" si="4"/>
        <v>0</v>
      </c>
      <c r="BR19" s="142">
        <f>BR20</f>
        <v>0</v>
      </c>
      <c r="BS19" s="205" t="s">
        <v>80</v>
      </c>
      <c r="BT19" s="400">
        <f t="shared" ref="BT19" si="5">BT20</f>
        <v>6.1800000000000006</v>
      </c>
      <c r="BW19" s="143"/>
    </row>
    <row r="20" spans="1:80" ht="31.5" x14ac:dyDescent="0.3">
      <c r="A20" s="4" t="s">
        <v>1</v>
      </c>
      <c r="B20" s="344" t="s">
        <v>11</v>
      </c>
      <c r="C20" s="134"/>
      <c r="D20" s="132"/>
      <c r="E20" s="132"/>
      <c r="F20" s="132" t="s">
        <v>80</v>
      </c>
      <c r="G20" s="133">
        <f t="shared" ref="G20:S20" si="6">SUM(G22:G135)</f>
        <v>4.1800000000000006</v>
      </c>
      <c r="H20" s="134">
        <f t="shared" si="6"/>
        <v>0</v>
      </c>
      <c r="I20" s="132">
        <f t="shared" si="6"/>
        <v>0</v>
      </c>
      <c r="J20" s="132">
        <f t="shared" si="6"/>
        <v>0</v>
      </c>
      <c r="K20" s="132">
        <f t="shared" si="6"/>
        <v>0</v>
      </c>
      <c r="L20" s="133">
        <f t="shared" si="6"/>
        <v>0</v>
      </c>
      <c r="M20" s="134">
        <f t="shared" si="6"/>
        <v>0</v>
      </c>
      <c r="N20" s="132">
        <f t="shared" si="6"/>
        <v>0</v>
      </c>
      <c r="O20" s="132">
        <f t="shared" si="6"/>
        <v>0</v>
      </c>
      <c r="P20" s="132">
        <f t="shared" si="6"/>
        <v>0</v>
      </c>
      <c r="Q20" s="133">
        <f t="shared" si="6"/>
        <v>0</v>
      </c>
      <c r="R20" s="399">
        <f t="shared" si="6"/>
        <v>0</v>
      </c>
      <c r="S20" s="399">
        <f t="shared" si="6"/>
        <v>0</v>
      </c>
      <c r="T20" s="399">
        <f>SUM(T22:T135)</f>
        <v>327.82433333333336</v>
      </c>
      <c r="U20" s="136" t="s">
        <v>80</v>
      </c>
      <c r="V20" s="399">
        <f>SUM(V22:V135)</f>
        <v>35.370000000000005</v>
      </c>
      <c r="W20" s="144"/>
      <c r="X20" s="145"/>
      <c r="Y20" s="399">
        <f>SUM(Y22:Y135)</f>
        <v>327.82433333333336</v>
      </c>
      <c r="Z20" s="136" t="s">
        <v>80</v>
      </c>
      <c r="AA20" s="400">
        <f>SUM(AA22:AA135)</f>
        <v>39.550000000000004</v>
      </c>
      <c r="AB20" s="399">
        <f>SUM(AB22:AB135)</f>
        <v>0</v>
      </c>
      <c r="AC20" s="399" t="s">
        <v>80</v>
      </c>
      <c r="AD20" s="400">
        <f>SUM(AD22:AD135)</f>
        <v>4.1800000000000006</v>
      </c>
      <c r="AE20" s="399">
        <f>SUM(AE22:AE135)</f>
        <v>0</v>
      </c>
      <c r="AF20" s="399" t="s">
        <v>80</v>
      </c>
      <c r="AG20" s="400">
        <f>SUM(AG22:AG135)</f>
        <v>2</v>
      </c>
      <c r="AH20" s="399">
        <f>SUM(AH22:AH135)</f>
        <v>0</v>
      </c>
      <c r="AI20" s="399">
        <f>SUM(AI22:AI130)</f>
        <v>0</v>
      </c>
      <c r="AJ20" s="400">
        <f>SUM(AJ22:AJ135)</f>
        <v>0</v>
      </c>
      <c r="AK20" s="399">
        <f>SUM(AK22:AK135)</f>
        <v>0</v>
      </c>
      <c r="AL20" s="399">
        <f>SUM(AL22:AL130)</f>
        <v>0</v>
      </c>
      <c r="AM20" s="400">
        <f>SUM(AM22:AM135)</f>
        <v>0</v>
      </c>
      <c r="AN20" s="399">
        <f>SUM(AN22:AN135)</f>
        <v>0</v>
      </c>
      <c r="AO20" s="399" t="s">
        <v>80</v>
      </c>
      <c r="AP20" s="399">
        <f>SUM(AP22:AP135)</f>
        <v>6.1800000000000006</v>
      </c>
      <c r="AQ20" s="139"/>
      <c r="AR20" s="384" t="s">
        <v>80</v>
      </c>
      <c r="AS20" s="389">
        <f t="shared" ref="AS20:AY20" si="7">SUM(AS22:AS135)</f>
        <v>4.1800000000000006</v>
      </c>
      <c r="AT20" s="139">
        <f t="shared" si="7"/>
        <v>0</v>
      </c>
      <c r="AU20" s="393">
        <f t="shared" si="7"/>
        <v>0</v>
      </c>
      <c r="AV20" s="395">
        <f t="shared" si="7"/>
        <v>0</v>
      </c>
      <c r="AW20" s="139">
        <f t="shared" si="7"/>
        <v>0</v>
      </c>
      <c r="AX20" s="393">
        <f t="shared" si="7"/>
        <v>0</v>
      </c>
      <c r="AY20" s="395">
        <f t="shared" si="7"/>
        <v>0</v>
      </c>
      <c r="AZ20" s="399">
        <f>SUM(AZ22:AZ135)</f>
        <v>327.82433333333336</v>
      </c>
      <c r="BA20" s="241" t="s">
        <v>80</v>
      </c>
      <c r="BB20" s="400">
        <f>SUM(BB22:BB135)</f>
        <v>23.510000000000005</v>
      </c>
      <c r="BC20" s="399">
        <f>SUM(BC22:BC135)</f>
        <v>327.82433333333336</v>
      </c>
      <c r="BD20" s="205" t="s">
        <v>80</v>
      </c>
      <c r="BE20" s="400">
        <f>SUM(BE22:BE135)</f>
        <v>27.69</v>
      </c>
      <c r="BF20" s="399">
        <f>SUM(BF22:BF135)</f>
        <v>0</v>
      </c>
      <c r="BG20" s="140" t="s">
        <v>80</v>
      </c>
      <c r="BH20" s="400">
        <f>SUM(BH22:BH135)</f>
        <v>4.1800000000000006</v>
      </c>
      <c r="BI20" s="399">
        <f>SUM(BI22:BI135)</f>
        <v>0</v>
      </c>
      <c r="BJ20" s="205" t="s">
        <v>80</v>
      </c>
      <c r="BK20" s="400">
        <f>SUM(BK22:BK130)</f>
        <v>2</v>
      </c>
      <c r="BL20" s="399">
        <f>SUM(BL22:BL135)</f>
        <v>0</v>
      </c>
      <c r="BM20" s="205">
        <f>SUM(BM22:BM130)</f>
        <v>0</v>
      </c>
      <c r="BN20" s="400">
        <f>SUM(BN22:BN135)</f>
        <v>0</v>
      </c>
      <c r="BO20" s="399">
        <f>SUM(BO22:BO135)</f>
        <v>0</v>
      </c>
      <c r="BP20" s="205"/>
      <c r="BQ20" s="400">
        <f>SUM(BQ22:BQ135)</f>
        <v>0</v>
      </c>
      <c r="BR20" s="399">
        <f>SUM(BR22:BR135)</f>
        <v>0</v>
      </c>
      <c r="BS20" s="205" t="s">
        <v>80</v>
      </c>
      <c r="BT20" s="400">
        <f>SUM(BT22:BT135)</f>
        <v>6.1800000000000006</v>
      </c>
      <c r="BU20" s="207"/>
      <c r="BY20" s="206"/>
      <c r="BZ20" s="148"/>
      <c r="CA20" s="148"/>
      <c r="CB20" s="148"/>
    </row>
    <row r="21" spans="1:80" x14ac:dyDescent="0.25">
      <c r="A21" s="209">
        <v>1</v>
      </c>
      <c r="B21" s="194" t="s">
        <v>18</v>
      </c>
      <c r="C21" s="134"/>
      <c r="D21" s="132"/>
      <c r="E21" s="132"/>
      <c r="F21" s="132"/>
      <c r="G21" s="133"/>
      <c r="H21" s="132"/>
      <c r="I21" s="132"/>
      <c r="J21" s="132"/>
      <c r="K21" s="132"/>
      <c r="L21" s="133"/>
      <c r="M21" s="134"/>
      <c r="N21" s="132"/>
      <c r="O21" s="132"/>
      <c r="P21" s="132"/>
      <c r="Q21" s="132"/>
      <c r="R21" s="134"/>
      <c r="S21" s="132"/>
      <c r="T21" s="204"/>
      <c r="U21" s="132"/>
      <c r="V21" s="204"/>
      <c r="W21" s="144"/>
      <c r="X21" s="145"/>
      <c r="Y21" s="204"/>
      <c r="Z21" s="132"/>
      <c r="AA21" s="203"/>
      <c r="AB21" s="218"/>
      <c r="AC21" s="136"/>
      <c r="AD21" s="167"/>
      <c r="AE21" s="146"/>
      <c r="AF21" s="136"/>
      <c r="AG21" s="242"/>
      <c r="AH21" s="394"/>
      <c r="AI21" s="393"/>
      <c r="AJ21" s="395"/>
      <c r="AK21" s="394"/>
      <c r="AL21" s="393"/>
      <c r="AM21" s="395"/>
      <c r="AN21" s="243"/>
      <c r="AO21" s="393"/>
      <c r="AP21" s="167"/>
      <c r="AQ21" s="139"/>
      <c r="AR21" s="393"/>
      <c r="AS21" s="395"/>
      <c r="AT21" s="139"/>
      <c r="AU21" s="393"/>
      <c r="AV21" s="395"/>
      <c r="AW21" s="139"/>
      <c r="AX21" s="393"/>
      <c r="AY21" s="395"/>
      <c r="AZ21" s="204"/>
      <c r="BA21" s="147"/>
      <c r="BB21" s="203"/>
      <c r="BC21" s="204"/>
      <c r="BD21" s="147"/>
      <c r="BE21" s="203"/>
      <c r="BF21" s="218"/>
      <c r="BG21" s="150"/>
      <c r="BH21" s="150"/>
      <c r="BI21" s="139"/>
      <c r="BJ21" s="147"/>
      <c r="BK21" s="395"/>
      <c r="BL21" s="139"/>
      <c r="BM21" s="147"/>
      <c r="BN21" s="395"/>
      <c r="BO21" s="139"/>
      <c r="BP21" s="147"/>
      <c r="BQ21" s="395"/>
      <c r="BR21" s="393"/>
      <c r="BS21" s="147"/>
      <c r="BT21" s="395"/>
      <c r="BU21" s="207"/>
    </row>
    <row r="22" spans="1:80" ht="31.5" x14ac:dyDescent="0.25">
      <c r="A22" s="209">
        <v>2</v>
      </c>
      <c r="B22" s="376" t="s">
        <v>139</v>
      </c>
      <c r="C22" s="134"/>
      <c r="D22" s="132"/>
      <c r="E22" s="132"/>
      <c r="F22" s="132"/>
      <c r="G22" s="133"/>
      <c r="H22" s="132"/>
      <c r="I22" s="132"/>
      <c r="J22" s="132"/>
      <c r="K22" s="132"/>
      <c r="L22" s="133"/>
      <c r="M22" s="134"/>
      <c r="N22" s="132"/>
      <c r="O22" s="132"/>
      <c r="P22" s="132"/>
      <c r="Q22" s="132"/>
      <c r="R22" s="144"/>
      <c r="S22" s="145"/>
      <c r="T22" s="204">
        <v>2.81</v>
      </c>
      <c r="U22" s="136" t="str">
        <f t="shared" ref="U22:U85" si="8">IF(AND(T22=0,V22=0),"","/")</f>
        <v>/</v>
      </c>
      <c r="V22" s="204">
        <v>0.16</v>
      </c>
      <c r="W22" s="144"/>
      <c r="X22" s="145"/>
      <c r="Y22" s="204">
        <f>E22+J22+O22+T22</f>
        <v>2.81</v>
      </c>
      <c r="Z22" s="136" t="str">
        <f t="shared" ref="Z22:Z85" si="9">IF(AND(Y22=0,AA22=0),"","/")</f>
        <v>/</v>
      </c>
      <c r="AA22" s="203">
        <f>G22+L22+Q22+V22</f>
        <v>0.16</v>
      </c>
      <c r="AB22" s="218"/>
      <c r="AC22" s="136"/>
      <c r="AD22" s="167"/>
      <c r="AE22" s="146"/>
      <c r="AF22" s="136"/>
      <c r="AG22" s="242"/>
      <c r="AH22" s="394"/>
      <c r="AI22" s="393"/>
      <c r="AJ22" s="395"/>
      <c r="AK22" s="394"/>
      <c r="AL22" s="393"/>
      <c r="AM22" s="395"/>
      <c r="AN22" s="243">
        <f>AB22+AE22+AH22+AK22</f>
        <v>0</v>
      </c>
      <c r="AO22" s="393"/>
      <c r="AP22" s="167">
        <f>AD22+AG22+AJ22+AM22</f>
        <v>0</v>
      </c>
      <c r="AQ22" s="139"/>
      <c r="AR22" s="393"/>
      <c r="AS22" s="395"/>
      <c r="AT22" s="139"/>
      <c r="AU22" s="393"/>
      <c r="AV22" s="395"/>
      <c r="AW22" s="149"/>
      <c r="AX22" s="150"/>
      <c r="AY22" s="208"/>
      <c r="AZ22" s="204">
        <v>2.81</v>
      </c>
      <c r="BA22" s="136" t="str">
        <f t="shared" ref="BA22:BA85" si="10">IF(AND(AZ22=0,BB22=0),"","/")</f>
        <v>/</v>
      </c>
      <c r="BB22" s="203">
        <v>0.16</v>
      </c>
      <c r="BC22" s="204">
        <f>AQ22+AT22+AW22+AZ22</f>
        <v>2.81</v>
      </c>
      <c r="BD22" s="136" t="str">
        <f t="shared" ref="BD22:BD85" si="11">IF(AND(BC22=0,BE22=0),"","/")</f>
        <v>/</v>
      </c>
      <c r="BE22" s="203">
        <f>AS22+AV22+AY22+BB22</f>
        <v>0.16</v>
      </c>
      <c r="BF22" s="218"/>
      <c r="BG22" s="150"/>
      <c r="BH22" s="150"/>
      <c r="BI22" s="139"/>
      <c r="BJ22" s="147"/>
      <c r="BK22" s="395"/>
      <c r="BL22" s="139"/>
      <c r="BM22" s="147"/>
      <c r="BN22" s="395"/>
      <c r="BO22" s="139"/>
      <c r="BP22" s="136"/>
      <c r="BQ22" s="203"/>
      <c r="BR22" s="381">
        <f>BF22+BI22+BL22+BO22</f>
        <v>0</v>
      </c>
      <c r="BS22" s="136"/>
      <c r="BT22" s="203">
        <f>BH22+BK22+BN22+BQ22</f>
        <v>0</v>
      </c>
      <c r="BU22" s="207"/>
    </row>
    <row r="23" spans="1:80" ht="31.5" x14ac:dyDescent="0.25">
      <c r="A23" s="209">
        <v>3</v>
      </c>
      <c r="B23" s="376" t="s">
        <v>140</v>
      </c>
      <c r="C23" s="134"/>
      <c r="D23" s="132"/>
      <c r="E23" s="132"/>
      <c r="F23" s="132"/>
      <c r="G23" s="133"/>
      <c r="H23" s="132"/>
      <c r="I23" s="132"/>
      <c r="J23" s="132"/>
      <c r="K23" s="132"/>
      <c r="L23" s="133"/>
      <c r="M23" s="134"/>
      <c r="N23" s="132"/>
      <c r="O23" s="132"/>
      <c r="P23" s="132"/>
      <c r="Q23" s="132"/>
      <c r="R23" s="144"/>
      <c r="S23" s="145"/>
      <c r="T23" s="204">
        <v>4.5199999999999996</v>
      </c>
      <c r="U23" s="136" t="str">
        <f t="shared" si="8"/>
        <v>/</v>
      </c>
      <c r="V23" s="204">
        <v>0.25</v>
      </c>
      <c r="W23" s="144"/>
      <c r="X23" s="145"/>
      <c r="Y23" s="204">
        <f t="shared" ref="Y23:Y86" si="12">E23+J23+O23+T23</f>
        <v>4.5199999999999996</v>
      </c>
      <c r="Z23" s="136" t="str">
        <f t="shared" si="9"/>
        <v>/</v>
      </c>
      <c r="AA23" s="203">
        <f t="shared" ref="AA23:AA86" si="13">G23+L23+Q23+V23</f>
        <v>0.25</v>
      </c>
      <c r="AB23" s="152"/>
      <c r="AC23" s="136"/>
      <c r="AD23" s="167"/>
      <c r="AE23" s="146"/>
      <c r="AF23" s="136"/>
      <c r="AG23" s="242"/>
      <c r="AH23" s="394"/>
      <c r="AI23" s="393"/>
      <c r="AJ23" s="395"/>
      <c r="AK23" s="394"/>
      <c r="AL23" s="393"/>
      <c r="AM23" s="395"/>
      <c r="AN23" s="243">
        <f t="shared" ref="AN23:AN86" si="14">AB23+AE23+AH23+AK23</f>
        <v>0</v>
      </c>
      <c r="AO23" s="393"/>
      <c r="AP23" s="167">
        <f t="shared" ref="AP23:AP86" si="15">AD23+AG23+AJ23+AM23</f>
        <v>0</v>
      </c>
      <c r="AQ23" s="139"/>
      <c r="AR23" s="393"/>
      <c r="AS23" s="395"/>
      <c r="AT23" s="139"/>
      <c r="AU23" s="393"/>
      <c r="AV23" s="395"/>
      <c r="AW23" s="149"/>
      <c r="AX23" s="150"/>
      <c r="AY23" s="208"/>
      <c r="AZ23" s="204">
        <v>4.5199999999999996</v>
      </c>
      <c r="BA23" s="136" t="str">
        <f t="shared" si="10"/>
        <v>/</v>
      </c>
      <c r="BB23" s="203">
        <v>0.25</v>
      </c>
      <c r="BC23" s="204">
        <f t="shared" ref="BC23:BC86" si="16">AQ23+AT23+AW23+AZ23</f>
        <v>4.5199999999999996</v>
      </c>
      <c r="BD23" s="136" t="str">
        <f t="shared" si="11"/>
        <v>/</v>
      </c>
      <c r="BE23" s="203">
        <f t="shared" ref="BE23:BE86" si="17">AS23+AV23+AY23+BB23</f>
        <v>0.25</v>
      </c>
      <c r="BF23" s="152"/>
      <c r="BG23" s="150"/>
      <c r="BH23" s="150"/>
      <c r="BI23" s="139"/>
      <c r="BJ23" s="147"/>
      <c r="BK23" s="395"/>
      <c r="BL23" s="139"/>
      <c r="BM23" s="147"/>
      <c r="BN23" s="395"/>
      <c r="BO23" s="139"/>
      <c r="BP23" s="136"/>
      <c r="BQ23" s="203"/>
      <c r="BR23" s="381">
        <f t="shared" ref="BR23:BR86" si="18">BF23+BI23+BL23+BO23</f>
        <v>0</v>
      </c>
      <c r="BS23" s="136"/>
      <c r="BT23" s="203">
        <f t="shared" ref="BT23:BT86" si="19">BH23+BK23+BN23+BQ23</f>
        <v>0</v>
      </c>
      <c r="BU23" s="207"/>
    </row>
    <row r="24" spans="1:80" x14ac:dyDescent="0.25">
      <c r="A24" s="209">
        <v>4</v>
      </c>
      <c r="B24" s="196" t="s">
        <v>121</v>
      </c>
      <c r="C24" s="134"/>
      <c r="D24" s="132"/>
      <c r="E24" s="132"/>
      <c r="F24" s="132"/>
      <c r="G24" s="133"/>
      <c r="H24" s="132"/>
      <c r="I24" s="132"/>
      <c r="J24" s="132"/>
      <c r="K24" s="132"/>
      <c r="L24" s="133"/>
      <c r="M24" s="134"/>
      <c r="N24" s="132"/>
      <c r="O24" s="132"/>
      <c r="P24" s="132"/>
      <c r="Q24" s="132"/>
      <c r="R24" s="144"/>
      <c r="S24" s="145"/>
      <c r="T24" s="204"/>
      <c r="U24" s="136" t="str">
        <f t="shared" si="8"/>
        <v/>
      </c>
      <c r="V24" s="204"/>
      <c r="W24" s="144"/>
      <c r="X24" s="145"/>
      <c r="Y24" s="204">
        <f t="shared" si="12"/>
        <v>0</v>
      </c>
      <c r="Z24" s="136" t="str">
        <f t="shared" si="9"/>
        <v/>
      </c>
      <c r="AA24" s="203">
        <f t="shared" si="13"/>
        <v>0</v>
      </c>
      <c r="AB24" s="218"/>
      <c r="AC24" s="136"/>
      <c r="AD24" s="167"/>
      <c r="AE24" s="146"/>
      <c r="AF24" s="136"/>
      <c r="AG24" s="242"/>
      <c r="AH24" s="394"/>
      <c r="AI24" s="393"/>
      <c r="AJ24" s="395"/>
      <c r="AK24" s="394"/>
      <c r="AL24" s="393"/>
      <c r="AM24" s="395"/>
      <c r="AN24" s="243">
        <f t="shared" si="14"/>
        <v>0</v>
      </c>
      <c r="AO24" s="393"/>
      <c r="AP24" s="167">
        <f t="shared" si="15"/>
        <v>0</v>
      </c>
      <c r="AQ24" s="139"/>
      <c r="AR24" s="393"/>
      <c r="AS24" s="395"/>
      <c r="AT24" s="139"/>
      <c r="AU24" s="393"/>
      <c r="AV24" s="395"/>
      <c r="AW24" s="149"/>
      <c r="AX24" s="150"/>
      <c r="AY24" s="208"/>
      <c r="AZ24" s="204"/>
      <c r="BA24" s="136" t="str">
        <f t="shared" si="10"/>
        <v/>
      </c>
      <c r="BB24" s="203"/>
      <c r="BC24" s="204">
        <f t="shared" si="16"/>
        <v>0</v>
      </c>
      <c r="BD24" s="136" t="str">
        <f t="shared" si="11"/>
        <v/>
      </c>
      <c r="BE24" s="203">
        <f t="shared" si="17"/>
        <v>0</v>
      </c>
      <c r="BF24" s="218"/>
      <c r="BG24" s="150"/>
      <c r="BH24" s="150"/>
      <c r="BI24" s="139"/>
      <c r="BJ24" s="147"/>
      <c r="BK24" s="395"/>
      <c r="BL24" s="139"/>
      <c r="BM24" s="147"/>
      <c r="BN24" s="395"/>
      <c r="BO24" s="139"/>
      <c r="BP24" s="136"/>
      <c r="BQ24" s="203"/>
      <c r="BR24" s="381">
        <f t="shared" si="18"/>
        <v>0</v>
      </c>
      <c r="BS24" s="136"/>
      <c r="BT24" s="203">
        <f t="shared" si="19"/>
        <v>0</v>
      </c>
      <c r="BU24" s="207"/>
    </row>
    <row r="25" spans="1:80" ht="31.5" x14ac:dyDescent="0.25">
      <c r="A25" s="209">
        <v>5</v>
      </c>
      <c r="B25" s="376" t="s">
        <v>141</v>
      </c>
      <c r="C25" s="134"/>
      <c r="D25" s="132"/>
      <c r="E25" s="132"/>
      <c r="F25" s="132"/>
      <c r="G25" s="133"/>
      <c r="H25" s="132"/>
      <c r="I25" s="132"/>
      <c r="J25" s="132"/>
      <c r="K25" s="132"/>
      <c r="L25" s="133"/>
      <c r="M25" s="134"/>
      <c r="N25" s="132"/>
      <c r="O25" s="132"/>
      <c r="P25" s="132"/>
      <c r="Q25" s="132"/>
      <c r="R25" s="144"/>
      <c r="S25" s="145"/>
      <c r="T25" s="204">
        <v>1.68</v>
      </c>
      <c r="U25" s="136" t="str">
        <f t="shared" si="8"/>
        <v>/</v>
      </c>
      <c r="V25" s="204">
        <v>0.4</v>
      </c>
      <c r="W25" s="144"/>
      <c r="X25" s="145"/>
      <c r="Y25" s="204">
        <f t="shared" si="12"/>
        <v>1.68</v>
      </c>
      <c r="Z25" s="136" t="str">
        <f t="shared" si="9"/>
        <v>/</v>
      </c>
      <c r="AA25" s="203">
        <f t="shared" si="13"/>
        <v>0.4</v>
      </c>
      <c r="AB25" s="218"/>
      <c r="AC25" s="136"/>
      <c r="AD25" s="167"/>
      <c r="AE25" s="146"/>
      <c r="AF25" s="136"/>
      <c r="AG25" s="242"/>
      <c r="AH25" s="394"/>
      <c r="AI25" s="393"/>
      <c r="AJ25" s="395"/>
      <c r="AK25" s="394"/>
      <c r="AL25" s="393"/>
      <c r="AM25" s="395"/>
      <c r="AN25" s="243">
        <f t="shared" si="14"/>
        <v>0</v>
      </c>
      <c r="AO25" s="393"/>
      <c r="AP25" s="167">
        <f t="shared" si="15"/>
        <v>0</v>
      </c>
      <c r="AQ25" s="139"/>
      <c r="AR25" s="393"/>
      <c r="AS25" s="395"/>
      <c r="AT25" s="139"/>
      <c r="AU25" s="393"/>
      <c r="AV25" s="395"/>
      <c r="AW25" s="149"/>
      <c r="AX25" s="150"/>
      <c r="AY25" s="208"/>
      <c r="AZ25" s="204">
        <v>1.68</v>
      </c>
      <c r="BA25" s="136" t="str">
        <f t="shared" si="10"/>
        <v>/</v>
      </c>
      <c r="BB25" s="203">
        <v>0.4</v>
      </c>
      <c r="BC25" s="204">
        <f t="shared" si="16"/>
        <v>1.68</v>
      </c>
      <c r="BD25" s="136" t="str">
        <f t="shared" si="11"/>
        <v>/</v>
      </c>
      <c r="BE25" s="203">
        <f t="shared" si="17"/>
        <v>0.4</v>
      </c>
      <c r="BF25" s="218"/>
      <c r="BG25" s="150"/>
      <c r="BH25" s="150"/>
      <c r="BI25" s="139"/>
      <c r="BJ25" s="147"/>
      <c r="BK25" s="395"/>
      <c r="BL25" s="139"/>
      <c r="BM25" s="147"/>
      <c r="BN25" s="395"/>
      <c r="BO25" s="139"/>
      <c r="BP25" s="136"/>
      <c r="BQ25" s="203"/>
      <c r="BR25" s="381">
        <f t="shared" si="18"/>
        <v>0</v>
      </c>
      <c r="BS25" s="136"/>
      <c r="BT25" s="203">
        <f t="shared" si="19"/>
        <v>0</v>
      </c>
      <c r="BU25" s="207"/>
    </row>
    <row r="26" spans="1:80" ht="31.5" x14ac:dyDescent="0.25">
      <c r="A26" s="209">
        <v>6</v>
      </c>
      <c r="B26" s="376" t="s">
        <v>142</v>
      </c>
      <c r="C26" s="134"/>
      <c r="D26" s="132"/>
      <c r="E26" s="132"/>
      <c r="F26" s="132"/>
      <c r="G26" s="133"/>
      <c r="H26" s="132"/>
      <c r="I26" s="132"/>
      <c r="J26" s="132"/>
      <c r="K26" s="132"/>
      <c r="L26" s="133"/>
      <c r="M26" s="134"/>
      <c r="N26" s="132"/>
      <c r="O26" s="132"/>
      <c r="P26" s="132"/>
      <c r="Q26" s="132"/>
      <c r="R26" s="144"/>
      <c r="S26" s="145"/>
      <c r="T26" s="204">
        <v>0.7</v>
      </c>
      <c r="U26" s="136" t="str">
        <f t="shared" si="8"/>
        <v>/</v>
      </c>
      <c r="V26" s="204">
        <v>0.4</v>
      </c>
      <c r="W26" s="144"/>
      <c r="X26" s="145"/>
      <c r="Y26" s="204">
        <f t="shared" si="12"/>
        <v>0.7</v>
      </c>
      <c r="Z26" s="136" t="str">
        <f t="shared" si="9"/>
        <v>/</v>
      </c>
      <c r="AA26" s="203">
        <f t="shared" si="13"/>
        <v>0.4</v>
      </c>
      <c r="AB26" s="218"/>
      <c r="AC26" s="136"/>
      <c r="AD26" s="167"/>
      <c r="AE26" s="146"/>
      <c r="AF26" s="136"/>
      <c r="AG26" s="242"/>
      <c r="AH26" s="394"/>
      <c r="AI26" s="393"/>
      <c r="AJ26" s="395"/>
      <c r="AK26" s="394"/>
      <c r="AL26" s="393"/>
      <c r="AM26" s="395"/>
      <c r="AN26" s="243">
        <f t="shared" si="14"/>
        <v>0</v>
      </c>
      <c r="AO26" s="393"/>
      <c r="AP26" s="167">
        <f t="shared" si="15"/>
        <v>0</v>
      </c>
      <c r="AQ26" s="139"/>
      <c r="AR26" s="393"/>
      <c r="AS26" s="395"/>
      <c r="AT26" s="139"/>
      <c r="AU26" s="393"/>
      <c r="AV26" s="395"/>
      <c r="AW26" s="149"/>
      <c r="AX26" s="150"/>
      <c r="AY26" s="208"/>
      <c r="AZ26" s="204">
        <v>0.7</v>
      </c>
      <c r="BA26" s="136" t="str">
        <f t="shared" si="10"/>
        <v>/</v>
      </c>
      <c r="BB26" s="203">
        <v>0.4</v>
      </c>
      <c r="BC26" s="204">
        <f t="shared" si="16"/>
        <v>0.7</v>
      </c>
      <c r="BD26" s="136" t="str">
        <f t="shared" si="11"/>
        <v>/</v>
      </c>
      <c r="BE26" s="203">
        <f t="shared" si="17"/>
        <v>0.4</v>
      </c>
      <c r="BF26" s="218"/>
      <c r="BG26" s="150"/>
      <c r="BH26" s="150"/>
      <c r="BI26" s="139"/>
      <c r="BJ26" s="147"/>
      <c r="BK26" s="395"/>
      <c r="BL26" s="139"/>
      <c r="BM26" s="147"/>
      <c r="BN26" s="395"/>
      <c r="BO26" s="139"/>
      <c r="BP26" s="136"/>
      <c r="BQ26" s="203"/>
      <c r="BR26" s="381">
        <f t="shared" si="18"/>
        <v>0</v>
      </c>
      <c r="BS26" s="136"/>
      <c r="BT26" s="203">
        <f t="shared" si="19"/>
        <v>0</v>
      </c>
      <c r="BU26" s="207"/>
    </row>
    <row r="27" spans="1:80" ht="31.5" x14ac:dyDescent="0.25">
      <c r="A27" s="209">
        <v>7</v>
      </c>
      <c r="B27" s="376" t="s">
        <v>124</v>
      </c>
      <c r="C27" s="134"/>
      <c r="D27" s="132"/>
      <c r="E27" s="132"/>
      <c r="F27" s="132"/>
      <c r="G27" s="133"/>
      <c r="H27" s="132"/>
      <c r="I27" s="132"/>
      <c r="J27" s="132"/>
      <c r="K27" s="132"/>
      <c r="L27" s="133"/>
      <c r="M27" s="134"/>
      <c r="N27" s="132"/>
      <c r="O27" s="132"/>
      <c r="P27" s="132"/>
      <c r="Q27" s="132"/>
      <c r="R27" s="144"/>
      <c r="S27" s="145"/>
      <c r="T27" s="204">
        <v>0.8</v>
      </c>
      <c r="U27" s="136" t="str">
        <f t="shared" si="8"/>
        <v>/</v>
      </c>
      <c r="V27" s="204">
        <v>0.25</v>
      </c>
      <c r="W27" s="144"/>
      <c r="X27" s="145"/>
      <c r="Y27" s="204">
        <f t="shared" si="12"/>
        <v>0.8</v>
      </c>
      <c r="Z27" s="136" t="str">
        <f t="shared" si="9"/>
        <v>/</v>
      </c>
      <c r="AA27" s="203">
        <f t="shared" si="13"/>
        <v>0.25</v>
      </c>
      <c r="AB27" s="152"/>
      <c r="AC27" s="136"/>
      <c r="AD27" s="167"/>
      <c r="AE27" s="146"/>
      <c r="AF27" s="136"/>
      <c r="AG27" s="242"/>
      <c r="AH27" s="394"/>
      <c r="AI27" s="393"/>
      <c r="AJ27" s="395"/>
      <c r="AK27" s="394"/>
      <c r="AL27" s="393"/>
      <c r="AM27" s="395"/>
      <c r="AN27" s="243">
        <f t="shared" si="14"/>
        <v>0</v>
      </c>
      <c r="AO27" s="393"/>
      <c r="AP27" s="167">
        <f t="shared" si="15"/>
        <v>0</v>
      </c>
      <c r="AQ27" s="139"/>
      <c r="AR27" s="393"/>
      <c r="AS27" s="395"/>
      <c r="AT27" s="139"/>
      <c r="AU27" s="393"/>
      <c r="AV27" s="395"/>
      <c r="AW27" s="149"/>
      <c r="AX27" s="150"/>
      <c r="AY27" s="208"/>
      <c r="AZ27" s="204">
        <v>0.8</v>
      </c>
      <c r="BA27" s="136" t="str">
        <f t="shared" si="10"/>
        <v>/</v>
      </c>
      <c r="BB27" s="203">
        <v>0.25</v>
      </c>
      <c r="BC27" s="204">
        <f t="shared" si="16"/>
        <v>0.8</v>
      </c>
      <c r="BD27" s="136" t="str">
        <f t="shared" si="11"/>
        <v>/</v>
      </c>
      <c r="BE27" s="203">
        <f t="shared" si="17"/>
        <v>0.25</v>
      </c>
      <c r="BF27" s="152"/>
      <c r="BG27" s="150"/>
      <c r="BH27" s="150"/>
      <c r="BI27" s="139"/>
      <c r="BJ27" s="147"/>
      <c r="BK27" s="395"/>
      <c r="BL27" s="139"/>
      <c r="BM27" s="147"/>
      <c r="BN27" s="395"/>
      <c r="BO27" s="139"/>
      <c r="BP27" s="136"/>
      <c r="BQ27" s="203"/>
      <c r="BR27" s="381">
        <f t="shared" si="18"/>
        <v>0</v>
      </c>
      <c r="BS27" s="136"/>
      <c r="BT27" s="203">
        <f t="shared" si="19"/>
        <v>0</v>
      </c>
      <c r="BU27" s="207"/>
    </row>
    <row r="28" spans="1:80" ht="31.5" x14ac:dyDescent="0.25">
      <c r="A28" s="209">
        <v>8</v>
      </c>
      <c r="B28" s="376" t="s">
        <v>143</v>
      </c>
      <c r="C28" s="134"/>
      <c r="D28" s="132"/>
      <c r="E28" s="132"/>
      <c r="F28" s="132"/>
      <c r="G28" s="133"/>
      <c r="H28" s="132"/>
      <c r="I28" s="132"/>
      <c r="J28" s="132"/>
      <c r="K28" s="132"/>
      <c r="L28" s="133"/>
      <c r="M28" s="134"/>
      <c r="N28" s="132"/>
      <c r="O28" s="132"/>
      <c r="P28" s="132"/>
      <c r="Q28" s="132"/>
      <c r="R28" s="144"/>
      <c r="S28" s="145"/>
      <c r="T28" s="204">
        <v>2.2000000000000002</v>
      </c>
      <c r="U28" s="136" t="str">
        <f t="shared" si="8"/>
        <v>/</v>
      </c>
      <c r="V28" s="204">
        <v>0.16</v>
      </c>
      <c r="W28" s="144"/>
      <c r="X28" s="145"/>
      <c r="Y28" s="204">
        <f t="shared" si="12"/>
        <v>2.2000000000000002</v>
      </c>
      <c r="Z28" s="136" t="str">
        <f t="shared" si="9"/>
        <v>/</v>
      </c>
      <c r="AA28" s="203">
        <f t="shared" si="13"/>
        <v>0.16</v>
      </c>
      <c r="AB28" s="152"/>
      <c r="AC28" s="136"/>
      <c r="AD28" s="167"/>
      <c r="AE28" s="146"/>
      <c r="AF28" s="136"/>
      <c r="AG28" s="242"/>
      <c r="AH28" s="394"/>
      <c r="AI28" s="393"/>
      <c r="AJ28" s="395"/>
      <c r="AK28" s="394"/>
      <c r="AL28" s="393"/>
      <c r="AM28" s="395"/>
      <c r="AN28" s="243">
        <f t="shared" si="14"/>
        <v>0</v>
      </c>
      <c r="AO28" s="393"/>
      <c r="AP28" s="167">
        <f t="shared" si="15"/>
        <v>0</v>
      </c>
      <c r="AQ28" s="139"/>
      <c r="AR28" s="393"/>
      <c r="AS28" s="395"/>
      <c r="AT28" s="139"/>
      <c r="AU28" s="393"/>
      <c r="AV28" s="395"/>
      <c r="AW28" s="149"/>
      <c r="AX28" s="150"/>
      <c r="AY28" s="208"/>
      <c r="AZ28" s="204">
        <v>2.2000000000000002</v>
      </c>
      <c r="BA28" s="136" t="str">
        <f t="shared" si="10"/>
        <v>/</v>
      </c>
      <c r="BB28" s="203">
        <v>0.16</v>
      </c>
      <c r="BC28" s="204">
        <f t="shared" si="16"/>
        <v>2.2000000000000002</v>
      </c>
      <c r="BD28" s="136" t="str">
        <f t="shared" si="11"/>
        <v>/</v>
      </c>
      <c r="BE28" s="203">
        <f t="shared" si="17"/>
        <v>0.16</v>
      </c>
      <c r="BF28" s="152"/>
      <c r="BG28" s="150"/>
      <c r="BH28" s="150"/>
      <c r="BI28" s="139"/>
      <c r="BJ28" s="147"/>
      <c r="BK28" s="395"/>
      <c r="BL28" s="139"/>
      <c r="BM28" s="147"/>
      <c r="BN28" s="395"/>
      <c r="BO28" s="139"/>
      <c r="BP28" s="136"/>
      <c r="BQ28" s="203"/>
      <c r="BR28" s="381">
        <f t="shared" si="18"/>
        <v>0</v>
      </c>
      <c r="BS28" s="136"/>
      <c r="BT28" s="203">
        <f t="shared" si="19"/>
        <v>0</v>
      </c>
      <c r="BU28" s="207"/>
    </row>
    <row r="29" spans="1:80" ht="31.5" x14ac:dyDescent="0.25">
      <c r="A29" s="209">
        <v>9</v>
      </c>
      <c r="B29" s="376" t="s">
        <v>144</v>
      </c>
      <c r="C29" s="134"/>
      <c r="D29" s="132"/>
      <c r="E29" s="132"/>
      <c r="F29" s="132"/>
      <c r="G29" s="133"/>
      <c r="H29" s="132"/>
      <c r="I29" s="132"/>
      <c r="J29" s="132"/>
      <c r="K29" s="132"/>
      <c r="L29" s="133"/>
      <c r="M29" s="134"/>
      <c r="N29" s="132"/>
      <c r="O29" s="132"/>
      <c r="P29" s="132"/>
      <c r="Q29" s="132"/>
      <c r="R29" s="144"/>
      <c r="S29" s="145"/>
      <c r="T29" s="204">
        <v>1.05</v>
      </c>
      <c r="U29" s="136" t="str">
        <f t="shared" si="8"/>
        <v>/</v>
      </c>
      <c r="V29" s="204">
        <v>0.25</v>
      </c>
      <c r="W29" s="144"/>
      <c r="X29" s="145"/>
      <c r="Y29" s="204">
        <f t="shared" si="12"/>
        <v>1.05</v>
      </c>
      <c r="Z29" s="136" t="str">
        <f t="shared" si="9"/>
        <v>/</v>
      </c>
      <c r="AA29" s="203">
        <f t="shared" si="13"/>
        <v>0.25</v>
      </c>
      <c r="AB29" s="152"/>
      <c r="AC29" s="136"/>
      <c r="AD29" s="167"/>
      <c r="AE29" s="394"/>
      <c r="AF29" s="393"/>
      <c r="AG29" s="395"/>
      <c r="AH29" s="394"/>
      <c r="AI29" s="393"/>
      <c r="AJ29" s="395"/>
      <c r="AK29" s="394"/>
      <c r="AL29" s="393"/>
      <c r="AM29" s="395"/>
      <c r="AN29" s="243">
        <f t="shared" si="14"/>
        <v>0</v>
      </c>
      <c r="AO29" s="393"/>
      <c r="AP29" s="167">
        <f t="shared" si="15"/>
        <v>0</v>
      </c>
      <c r="AQ29" s="139"/>
      <c r="AR29" s="393"/>
      <c r="AS29" s="395"/>
      <c r="AT29" s="139"/>
      <c r="AU29" s="393"/>
      <c r="AV29" s="395"/>
      <c r="AW29" s="149"/>
      <c r="AX29" s="150"/>
      <c r="AY29" s="208"/>
      <c r="AZ29" s="204">
        <v>1.05</v>
      </c>
      <c r="BA29" s="136" t="str">
        <f t="shared" si="10"/>
        <v>/</v>
      </c>
      <c r="BB29" s="203">
        <v>0.25</v>
      </c>
      <c r="BC29" s="204">
        <f t="shared" si="16"/>
        <v>1.05</v>
      </c>
      <c r="BD29" s="136" t="str">
        <f t="shared" si="11"/>
        <v>/</v>
      </c>
      <c r="BE29" s="203">
        <f t="shared" si="17"/>
        <v>0.25</v>
      </c>
      <c r="BF29" s="152"/>
      <c r="BG29" s="150"/>
      <c r="BH29" s="150"/>
      <c r="BI29" s="139"/>
      <c r="BJ29" s="147"/>
      <c r="BK29" s="395"/>
      <c r="BL29" s="139"/>
      <c r="BM29" s="147"/>
      <c r="BN29" s="395"/>
      <c r="BO29" s="139"/>
      <c r="BP29" s="136"/>
      <c r="BQ29" s="203"/>
      <c r="BR29" s="381">
        <f t="shared" si="18"/>
        <v>0</v>
      </c>
      <c r="BS29" s="136"/>
      <c r="BT29" s="203">
        <f t="shared" si="19"/>
        <v>0</v>
      </c>
      <c r="BU29" s="207"/>
    </row>
    <row r="30" spans="1:80" x14ac:dyDescent="0.25">
      <c r="A30" s="209">
        <v>10</v>
      </c>
      <c r="B30" s="196" t="s">
        <v>81</v>
      </c>
      <c r="C30" s="134"/>
      <c r="D30" s="132"/>
      <c r="E30" s="132"/>
      <c r="F30" s="132"/>
      <c r="G30" s="133"/>
      <c r="H30" s="132"/>
      <c r="I30" s="132"/>
      <c r="J30" s="132"/>
      <c r="K30" s="132"/>
      <c r="L30" s="132"/>
      <c r="M30" s="134"/>
      <c r="N30" s="132"/>
      <c r="O30" s="132"/>
      <c r="P30" s="132"/>
      <c r="Q30" s="132"/>
      <c r="R30" s="144"/>
      <c r="S30" s="145"/>
      <c r="T30" s="204"/>
      <c r="U30" s="136" t="str">
        <f t="shared" si="8"/>
        <v/>
      </c>
      <c r="V30" s="204"/>
      <c r="W30" s="144"/>
      <c r="X30" s="145"/>
      <c r="Y30" s="204">
        <f t="shared" si="12"/>
        <v>0</v>
      </c>
      <c r="Z30" s="136" t="str">
        <f t="shared" si="9"/>
        <v/>
      </c>
      <c r="AA30" s="203">
        <f t="shared" si="13"/>
        <v>0</v>
      </c>
      <c r="AB30" s="152"/>
      <c r="AC30" s="136"/>
      <c r="AD30" s="167"/>
      <c r="AE30" s="394"/>
      <c r="AF30" s="393"/>
      <c r="AG30" s="395"/>
      <c r="AH30" s="394"/>
      <c r="AI30" s="393"/>
      <c r="AJ30" s="395"/>
      <c r="AK30" s="394"/>
      <c r="AL30" s="393"/>
      <c r="AM30" s="395"/>
      <c r="AN30" s="243">
        <f t="shared" si="14"/>
        <v>0</v>
      </c>
      <c r="AO30" s="393"/>
      <c r="AP30" s="167">
        <f t="shared" si="15"/>
        <v>0</v>
      </c>
      <c r="AQ30" s="139"/>
      <c r="AR30" s="393"/>
      <c r="AS30" s="395"/>
      <c r="AT30" s="139"/>
      <c r="AU30" s="393"/>
      <c r="AV30" s="395"/>
      <c r="AW30" s="149"/>
      <c r="AX30" s="150"/>
      <c r="AY30" s="208"/>
      <c r="AZ30" s="204"/>
      <c r="BA30" s="136" t="str">
        <f t="shared" si="10"/>
        <v/>
      </c>
      <c r="BB30" s="203"/>
      <c r="BC30" s="204">
        <f t="shared" si="16"/>
        <v>0</v>
      </c>
      <c r="BD30" s="136" t="str">
        <f t="shared" si="11"/>
        <v/>
      </c>
      <c r="BE30" s="203">
        <f t="shared" si="17"/>
        <v>0</v>
      </c>
      <c r="BF30" s="152"/>
      <c r="BG30" s="150"/>
      <c r="BH30" s="150"/>
      <c r="BI30" s="139"/>
      <c r="BJ30" s="147"/>
      <c r="BK30" s="395"/>
      <c r="BL30" s="139"/>
      <c r="BM30" s="147"/>
      <c r="BN30" s="395"/>
      <c r="BO30" s="139"/>
      <c r="BP30" s="136"/>
      <c r="BQ30" s="203"/>
      <c r="BR30" s="381">
        <f t="shared" si="18"/>
        <v>0</v>
      </c>
      <c r="BS30" s="136"/>
      <c r="BT30" s="203">
        <f t="shared" si="19"/>
        <v>0</v>
      </c>
      <c r="BU30" s="207"/>
    </row>
    <row r="31" spans="1:80" ht="47.25" x14ac:dyDescent="0.25">
      <c r="A31" s="209">
        <v>11</v>
      </c>
      <c r="B31" s="117" t="s">
        <v>122</v>
      </c>
      <c r="C31" s="134"/>
      <c r="D31" s="132"/>
      <c r="E31" s="132"/>
      <c r="F31" s="132"/>
      <c r="G31" s="133"/>
      <c r="H31" s="132"/>
      <c r="I31" s="132"/>
      <c r="J31" s="132"/>
      <c r="K31" s="132"/>
      <c r="L31" s="132"/>
      <c r="M31" s="134"/>
      <c r="N31" s="132"/>
      <c r="O31" s="132"/>
      <c r="P31" s="132"/>
      <c r="Q31" s="132"/>
      <c r="R31" s="144"/>
      <c r="S31" s="145"/>
      <c r="T31" s="204">
        <v>13.4</v>
      </c>
      <c r="U31" s="136" t="str">
        <f t="shared" si="8"/>
        <v>/</v>
      </c>
      <c r="V31" s="204"/>
      <c r="W31" s="144"/>
      <c r="X31" s="145"/>
      <c r="Y31" s="204">
        <f t="shared" si="12"/>
        <v>13.4</v>
      </c>
      <c r="Z31" s="136" t="str">
        <f t="shared" si="9"/>
        <v>/</v>
      </c>
      <c r="AA31" s="203">
        <f t="shared" si="13"/>
        <v>0</v>
      </c>
      <c r="AB31" s="154"/>
      <c r="AC31" s="136"/>
      <c r="AD31" s="167"/>
      <c r="AE31" s="394"/>
      <c r="AF31" s="393"/>
      <c r="AG31" s="395"/>
      <c r="AH31" s="394"/>
      <c r="AI31" s="393"/>
      <c r="AJ31" s="395"/>
      <c r="AK31" s="394"/>
      <c r="AL31" s="393"/>
      <c r="AM31" s="395"/>
      <c r="AN31" s="243">
        <f t="shared" si="14"/>
        <v>0</v>
      </c>
      <c r="AO31" s="393"/>
      <c r="AP31" s="167">
        <f t="shared" si="15"/>
        <v>0</v>
      </c>
      <c r="AQ31" s="139"/>
      <c r="AR31" s="393"/>
      <c r="AS31" s="395"/>
      <c r="AT31" s="139"/>
      <c r="AU31" s="393"/>
      <c r="AV31" s="395"/>
      <c r="AW31" s="149"/>
      <c r="AX31" s="150"/>
      <c r="AY31" s="208"/>
      <c r="AZ31" s="204">
        <v>13.4</v>
      </c>
      <c r="BA31" s="136" t="str">
        <f t="shared" si="10"/>
        <v>/</v>
      </c>
      <c r="BB31" s="203"/>
      <c r="BC31" s="204">
        <f t="shared" si="16"/>
        <v>13.4</v>
      </c>
      <c r="BD31" s="136" t="str">
        <f t="shared" si="11"/>
        <v>/</v>
      </c>
      <c r="BE31" s="203">
        <f t="shared" si="17"/>
        <v>0</v>
      </c>
      <c r="BF31" s="154"/>
      <c r="BG31" s="150"/>
      <c r="BH31" s="150"/>
      <c r="BI31" s="139"/>
      <c r="BJ31" s="147"/>
      <c r="BK31" s="395"/>
      <c r="BL31" s="139"/>
      <c r="BM31" s="147"/>
      <c r="BN31" s="395"/>
      <c r="BO31" s="139"/>
      <c r="BP31" s="136"/>
      <c r="BQ31" s="203"/>
      <c r="BR31" s="381">
        <f t="shared" si="18"/>
        <v>0</v>
      </c>
      <c r="BS31" s="136"/>
      <c r="BT31" s="203">
        <f t="shared" si="19"/>
        <v>0</v>
      </c>
      <c r="BU31" s="207"/>
    </row>
    <row r="32" spans="1:80" ht="47.25" x14ac:dyDescent="0.25">
      <c r="A32" s="209">
        <v>12</v>
      </c>
      <c r="B32" s="197" t="s">
        <v>145</v>
      </c>
      <c r="C32" s="134"/>
      <c r="D32" s="132"/>
      <c r="E32" s="132"/>
      <c r="F32" s="132"/>
      <c r="G32" s="133"/>
      <c r="H32" s="132"/>
      <c r="I32" s="132"/>
      <c r="J32" s="132"/>
      <c r="K32" s="132"/>
      <c r="L32" s="133"/>
      <c r="M32" s="134"/>
      <c r="N32" s="132"/>
      <c r="O32" s="132"/>
      <c r="P32" s="132"/>
      <c r="Q32" s="132"/>
      <c r="R32" s="155"/>
      <c r="S32" s="153"/>
      <c r="T32" s="204"/>
      <c r="U32" s="136" t="str">
        <f t="shared" si="8"/>
        <v>/</v>
      </c>
      <c r="V32" s="204">
        <v>0.8</v>
      </c>
      <c r="W32" s="155"/>
      <c r="X32" s="153"/>
      <c r="Y32" s="204">
        <f t="shared" si="12"/>
        <v>0</v>
      </c>
      <c r="Z32" s="136" t="str">
        <f t="shared" si="9"/>
        <v>/</v>
      </c>
      <c r="AA32" s="203">
        <f t="shared" si="13"/>
        <v>0.8</v>
      </c>
      <c r="AB32" s="154"/>
      <c r="AC32" s="136"/>
      <c r="AD32" s="167"/>
      <c r="AE32" s="394"/>
      <c r="AF32" s="393"/>
      <c r="AG32" s="395"/>
      <c r="AH32" s="244"/>
      <c r="AI32" s="136"/>
      <c r="AJ32" s="242"/>
      <c r="AK32" s="394"/>
      <c r="AL32" s="393"/>
      <c r="AM32" s="395"/>
      <c r="AN32" s="243">
        <f t="shared" si="14"/>
        <v>0</v>
      </c>
      <c r="AO32" s="136"/>
      <c r="AP32" s="167">
        <f t="shared" si="15"/>
        <v>0</v>
      </c>
      <c r="AQ32" s="139"/>
      <c r="AR32" s="393"/>
      <c r="AS32" s="395"/>
      <c r="AT32" s="139"/>
      <c r="AU32" s="393"/>
      <c r="AV32" s="395"/>
      <c r="AW32" s="149"/>
      <c r="AX32" s="150"/>
      <c r="AY32" s="208"/>
      <c r="AZ32" s="204"/>
      <c r="BA32" s="136" t="str">
        <f t="shared" si="10"/>
        <v>/</v>
      </c>
      <c r="BB32" s="203">
        <v>0.2</v>
      </c>
      <c r="BC32" s="204">
        <f t="shared" si="16"/>
        <v>0</v>
      </c>
      <c r="BD32" s="136" t="str">
        <f t="shared" si="11"/>
        <v>/</v>
      </c>
      <c r="BE32" s="203">
        <f t="shared" si="17"/>
        <v>0.2</v>
      </c>
      <c r="BF32" s="154"/>
      <c r="BG32" s="150"/>
      <c r="BH32" s="150"/>
      <c r="BI32" s="139"/>
      <c r="BJ32" s="147"/>
      <c r="BK32" s="395"/>
      <c r="BL32" s="139"/>
      <c r="BM32" s="147"/>
      <c r="BN32" s="395"/>
      <c r="BO32" s="139"/>
      <c r="BP32" s="136"/>
      <c r="BQ32" s="203"/>
      <c r="BR32" s="381">
        <f t="shared" si="18"/>
        <v>0</v>
      </c>
      <c r="BS32" s="136"/>
      <c r="BT32" s="203">
        <f t="shared" si="19"/>
        <v>0</v>
      </c>
      <c r="BU32" s="207"/>
    </row>
    <row r="33" spans="1:73" ht="31.5" x14ac:dyDescent="0.25">
      <c r="A33" s="209">
        <v>13</v>
      </c>
      <c r="B33" s="376" t="s">
        <v>146</v>
      </c>
      <c r="C33" s="134"/>
      <c r="D33" s="132"/>
      <c r="E33" s="132"/>
      <c r="F33" s="132"/>
      <c r="G33" s="133"/>
      <c r="H33" s="132"/>
      <c r="I33" s="132"/>
      <c r="J33" s="132"/>
      <c r="K33" s="132"/>
      <c r="L33" s="133"/>
      <c r="M33" s="134"/>
      <c r="N33" s="132"/>
      <c r="O33" s="132"/>
      <c r="P33" s="132"/>
      <c r="Q33" s="132"/>
      <c r="R33" s="144"/>
      <c r="S33" s="145"/>
      <c r="T33" s="204">
        <v>1.1000000000000001</v>
      </c>
      <c r="U33" s="136" t="str">
        <f t="shared" si="8"/>
        <v>/</v>
      </c>
      <c r="V33" s="204"/>
      <c r="W33" s="144"/>
      <c r="X33" s="145"/>
      <c r="Y33" s="204">
        <f t="shared" si="12"/>
        <v>1.1000000000000001</v>
      </c>
      <c r="Z33" s="136" t="str">
        <f t="shared" si="9"/>
        <v>/</v>
      </c>
      <c r="AA33" s="203">
        <f t="shared" si="13"/>
        <v>0</v>
      </c>
      <c r="AB33" s="152"/>
      <c r="AC33" s="136"/>
      <c r="AD33" s="167"/>
      <c r="AE33" s="394"/>
      <c r="AF33" s="393"/>
      <c r="AG33" s="395"/>
      <c r="AH33" s="146"/>
      <c r="AI33" s="136"/>
      <c r="AJ33" s="242"/>
      <c r="AK33" s="394"/>
      <c r="AL33" s="393"/>
      <c r="AM33" s="395"/>
      <c r="AN33" s="243">
        <f t="shared" si="14"/>
        <v>0</v>
      </c>
      <c r="AO33" s="136"/>
      <c r="AP33" s="167">
        <f t="shared" si="15"/>
        <v>0</v>
      </c>
      <c r="AQ33" s="139"/>
      <c r="AR33" s="393"/>
      <c r="AS33" s="395"/>
      <c r="AT33" s="139"/>
      <c r="AU33" s="393"/>
      <c r="AV33" s="395"/>
      <c r="AW33" s="149"/>
      <c r="AX33" s="150"/>
      <c r="AY33" s="208"/>
      <c r="AZ33" s="204">
        <v>1.1000000000000001</v>
      </c>
      <c r="BA33" s="136" t="str">
        <f t="shared" si="10"/>
        <v>/</v>
      </c>
      <c r="BB33" s="203"/>
      <c r="BC33" s="204">
        <f t="shared" si="16"/>
        <v>1.1000000000000001</v>
      </c>
      <c r="BD33" s="136" t="str">
        <f t="shared" si="11"/>
        <v>/</v>
      </c>
      <c r="BE33" s="203">
        <f t="shared" si="17"/>
        <v>0</v>
      </c>
      <c r="BF33" s="152"/>
      <c r="BG33" s="150"/>
      <c r="BH33" s="150"/>
      <c r="BI33" s="139"/>
      <c r="BJ33" s="147"/>
      <c r="BK33" s="395"/>
      <c r="BL33" s="156"/>
      <c r="BM33" s="140"/>
      <c r="BN33" s="395"/>
      <c r="BO33" s="139"/>
      <c r="BP33" s="136"/>
      <c r="BQ33" s="203"/>
      <c r="BR33" s="381">
        <f t="shared" si="18"/>
        <v>0</v>
      </c>
      <c r="BS33" s="136"/>
      <c r="BT33" s="203">
        <f t="shared" si="19"/>
        <v>0</v>
      </c>
      <c r="BU33" s="207"/>
    </row>
    <row r="34" spans="1:73" ht="31.5" x14ac:dyDescent="0.25">
      <c r="A34" s="209">
        <v>14</v>
      </c>
      <c r="B34" s="376" t="s">
        <v>147</v>
      </c>
      <c r="C34" s="134"/>
      <c r="D34" s="132"/>
      <c r="E34" s="132"/>
      <c r="F34" s="132"/>
      <c r="G34" s="133"/>
      <c r="H34" s="132"/>
      <c r="I34" s="132"/>
      <c r="J34" s="132"/>
      <c r="K34" s="132"/>
      <c r="L34" s="133"/>
      <c r="M34" s="134"/>
      <c r="N34" s="132"/>
      <c r="O34" s="132"/>
      <c r="P34" s="132"/>
      <c r="Q34" s="132"/>
      <c r="R34" s="144"/>
      <c r="S34" s="145"/>
      <c r="T34" s="204">
        <v>1</v>
      </c>
      <c r="U34" s="136" t="str">
        <f t="shared" si="8"/>
        <v>/</v>
      </c>
      <c r="V34" s="204"/>
      <c r="W34" s="144"/>
      <c r="X34" s="145"/>
      <c r="Y34" s="204">
        <f t="shared" si="12"/>
        <v>1</v>
      </c>
      <c r="Z34" s="136" t="str">
        <f t="shared" si="9"/>
        <v>/</v>
      </c>
      <c r="AA34" s="203">
        <f t="shared" si="13"/>
        <v>0</v>
      </c>
      <c r="AB34" s="152"/>
      <c r="AC34" s="136"/>
      <c r="AD34" s="167"/>
      <c r="AE34" s="394"/>
      <c r="AF34" s="393"/>
      <c r="AG34" s="395"/>
      <c r="AH34" s="146"/>
      <c r="AI34" s="136"/>
      <c r="AJ34" s="242"/>
      <c r="AK34" s="394"/>
      <c r="AL34" s="393"/>
      <c r="AM34" s="395"/>
      <c r="AN34" s="243">
        <f t="shared" si="14"/>
        <v>0</v>
      </c>
      <c r="AO34" s="393"/>
      <c r="AP34" s="167">
        <f t="shared" si="15"/>
        <v>0</v>
      </c>
      <c r="AQ34" s="139"/>
      <c r="AR34" s="393"/>
      <c r="AS34" s="395"/>
      <c r="AT34" s="139"/>
      <c r="AU34" s="393"/>
      <c r="AV34" s="395"/>
      <c r="AW34" s="149"/>
      <c r="AX34" s="150"/>
      <c r="AY34" s="208"/>
      <c r="AZ34" s="204">
        <v>1</v>
      </c>
      <c r="BA34" s="136" t="str">
        <f t="shared" si="10"/>
        <v>/</v>
      </c>
      <c r="BB34" s="203"/>
      <c r="BC34" s="204">
        <f t="shared" si="16"/>
        <v>1</v>
      </c>
      <c r="BD34" s="136" t="str">
        <f t="shared" si="11"/>
        <v>/</v>
      </c>
      <c r="BE34" s="203">
        <f t="shared" si="17"/>
        <v>0</v>
      </c>
      <c r="BF34" s="152"/>
      <c r="BG34" s="150"/>
      <c r="BH34" s="150"/>
      <c r="BI34" s="139"/>
      <c r="BJ34" s="147"/>
      <c r="BK34" s="395"/>
      <c r="BL34" s="139"/>
      <c r="BM34" s="147"/>
      <c r="BN34" s="395"/>
      <c r="BO34" s="139"/>
      <c r="BP34" s="136"/>
      <c r="BQ34" s="203"/>
      <c r="BR34" s="381">
        <f t="shared" si="18"/>
        <v>0</v>
      </c>
      <c r="BS34" s="136"/>
      <c r="BT34" s="203">
        <f t="shared" si="19"/>
        <v>0</v>
      </c>
      <c r="BU34" s="207"/>
    </row>
    <row r="35" spans="1:73" ht="31.5" x14ac:dyDescent="0.25">
      <c r="A35" s="209">
        <v>15</v>
      </c>
      <c r="B35" s="377" t="s">
        <v>148</v>
      </c>
      <c r="C35" s="134"/>
      <c r="D35" s="132"/>
      <c r="E35" s="132"/>
      <c r="F35" s="132"/>
      <c r="G35" s="133"/>
      <c r="H35" s="132"/>
      <c r="I35" s="132"/>
      <c r="J35" s="132"/>
      <c r="K35" s="132"/>
      <c r="L35" s="133"/>
      <c r="M35" s="134"/>
      <c r="N35" s="132"/>
      <c r="O35" s="132"/>
      <c r="P35" s="132"/>
      <c r="Q35" s="132"/>
      <c r="R35" s="144"/>
      <c r="S35" s="145"/>
      <c r="T35" s="204">
        <v>1</v>
      </c>
      <c r="U35" s="136" t="str">
        <f t="shared" si="8"/>
        <v>/</v>
      </c>
      <c r="V35" s="204">
        <v>0.4</v>
      </c>
      <c r="W35" s="144"/>
      <c r="X35" s="145"/>
      <c r="Y35" s="204">
        <f t="shared" si="12"/>
        <v>1</v>
      </c>
      <c r="Z35" s="136" t="str">
        <f t="shared" si="9"/>
        <v>/</v>
      </c>
      <c r="AA35" s="203">
        <f t="shared" si="13"/>
        <v>0.4</v>
      </c>
      <c r="AB35" s="152"/>
      <c r="AC35" s="136"/>
      <c r="AD35" s="167"/>
      <c r="AE35" s="394"/>
      <c r="AF35" s="393"/>
      <c r="AG35" s="395"/>
      <c r="AH35" s="146"/>
      <c r="AI35" s="136"/>
      <c r="AJ35" s="242"/>
      <c r="AK35" s="394"/>
      <c r="AL35" s="393"/>
      <c r="AM35" s="395"/>
      <c r="AN35" s="243">
        <f t="shared" si="14"/>
        <v>0</v>
      </c>
      <c r="AO35" s="393"/>
      <c r="AP35" s="167">
        <f t="shared" si="15"/>
        <v>0</v>
      </c>
      <c r="AQ35" s="139"/>
      <c r="AR35" s="393"/>
      <c r="AS35" s="395"/>
      <c r="AT35" s="139"/>
      <c r="AU35" s="393"/>
      <c r="AV35" s="395"/>
      <c r="AW35" s="149"/>
      <c r="AX35" s="150"/>
      <c r="AY35" s="208"/>
      <c r="AZ35" s="204">
        <v>1</v>
      </c>
      <c r="BA35" s="136" t="str">
        <f t="shared" si="10"/>
        <v>/</v>
      </c>
      <c r="BB35" s="203">
        <v>0.4</v>
      </c>
      <c r="BC35" s="204">
        <f t="shared" si="16"/>
        <v>1</v>
      </c>
      <c r="BD35" s="136" t="str">
        <f t="shared" si="11"/>
        <v>/</v>
      </c>
      <c r="BE35" s="203">
        <f t="shared" si="17"/>
        <v>0.4</v>
      </c>
      <c r="BF35" s="152"/>
      <c r="BG35" s="150"/>
      <c r="BH35" s="150"/>
      <c r="BI35" s="139"/>
      <c r="BJ35" s="147"/>
      <c r="BK35" s="395"/>
      <c r="BL35" s="139"/>
      <c r="BM35" s="147"/>
      <c r="BN35" s="395"/>
      <c r="BO35" s="139"/>
      <c r="BP35" s="136"/>
      <c r="BQ35" s="203"/>
      <c r="BR35" s="381">
        <f t="shared" si="18"/>
        <v>0</v>
      </c>
      <c r="BS35" s="136"/>
      <c r="BT35" s="203">
        <f t="shared" si="19"/>
        <v>0</v>
      </c>
      <c r="BU35" s="207"/>
    </row>
    <row r="36" spans="1:73" ht="31.5" x14ac:dyDescent="0.25">
      <c r="A36" s="209">
        <v>16</v>
      </c>
      <c r="B36" s="377" t="s">
        <v>149</v>
      </c>
      <c r="C36" s="134"/>
      <c r="D36" s="132"/>
      <c r="E36" s="132"/>
      <c r="F36" s="132"/>
      <c r="G36" s="133"/>
      <c r="H36" s="132"/>
      <c r="I36" s="132"/>
      <c r="J36" s="132"/>
      <c r="K36" s="132"/>
      <c r="L36" s="133"/>
      <c r="M36" s="134"/>
      <c r="N36" s="132"/>
      <c r="O36" s="132"/>
      <c r="P36" s="132"/>
      <c r="Q36" s="132"/>
      <c r="R36" s="144"/>
      <c r="S36" s="145"/>
      <c r="T36" s="204">
        <v>2.65</v>
      </c>
      <c r="U36" s="136" t="str">
        <f t="shared" si="8"/>
        <v>/</v>
      </c>
      <c r="V36" s="204">
        <v>0.25</v>
      </c>
      <c r="W36" s="144"/>
      <c r="X36" s="145"/>
      <c r="Y36" s="204">
        <f t="shared" si="12"/>
        <v>2.65</v>
      </c>
      <c r="Z36" s="136" t="str">
        <f t="shared" si="9"/>
        <v>/</v>
      </c>
      <c r="AA36" s="203">
        <f t="shared" si="13"/>
        <v>0.25</v>
      </c>
      <c r="AB36" s="152"/>
      <c r="AC36" s="136"/>
      <c r="AD36" s="167"/>
      <c r="AE36" s="394"/>
      <c r="AF36" s="393"/>
      <c r="AG36" s="395"/>
      <c r="AH36" s="146"/>
      <c r="AI36" s="136"/>
      <c r="AJ36" s="242"/>
      <c r="AK36" s="394"/>
      <c r="AL36" s="393"/>
      <c r="AM36" s="395"/>
      <c r="AN36" s="243">
        <f t="shared" si="14"/>
        <v>0</v>
      </c>
      <c r="AO36" s="393"/>
      <c r="AP36" s="167">
        <f t="shared" si="15"/>
        <v>0</v>
      </c>
      <c r="AQ36" s="139"/>
      <c r="AR36" s="393"/>
      <c r="AS36" s="395"/>
      <c r="AT36" s="139"/>
      <c r="AU36" s="393"/>
      <c r="AV36" s="395"/>
      <c r="AW36" s="149"/>
      <c r="AX36" s="150"/>
      <c r="AY36" s="208"/>
      <c r="AZ36" s="204">
        <v>2.65</v>
      </c>
      <c r="BA36" s="136" t="str">
        <f t="shared" si="10"/>
        <v>/</v>
      </c>
      <c r="BB36" s="203">
        <v>0.25</v>
      </c>
      <c r="BC36" s="204">
        <f t="shared" si="16"/>
        <v>2.65</v>
      </c>
      <c r="BD36" s="136" t="str">
        <f t="shared" si="11"/>
        <v>/</v>
      </c>
      <c r="BE36" s="203">
        <f t="shared" si="17"/>
        <v>0.25</v>
      </c>
      <c r="BF36" s="152"/>
      <c r="BG36" s="150"/>
      <c r="BH36" s="150"/>
      <c r="BI36" s="139"/>
      <c r="BJ36" s="147"/>
      <c r="BK36" s="395"/>
      <c r="BL36" s="139"/>
      <c r="BM36" s="147"/>
      <c r="BN36" s="395"/>
      <c r="BO36" s="139"/>
      <c r="BP36" s="136"/>
      <c r="BQ36" s="203"/>
      <c r="BR36" s="381">
        <f t="shared" si="18"/>
        <v>0</v>
      </c>
      <c r="BS36" s="136"/>
      <c r="BT36" s="203">
        <f t="shared" si="19"/>
        <v>0</v>
      </c>
      <c r="BU36" s="207"/>
    </row>
    <row r="37" spans="1:73" x14ac:dyDescent="0.25">
      <c r="A37" s="209">
        <v>17</v>
      </c>
      <c r="B37" s="196" t="s">
        <v>82</v>
      </c>
      <c r="C37" s="134"/>
      <c r="D37" s="132"/>
      <c r="E37" s="132"/>
      <c r="F37" s="132"/>
      <c r="G37" s="133"/>
      <c r="H37" s="132"/>
      <c r="I37" s="132"/>
      <c r="J37" s="132"/>
      <c r="K37" s="132"/>
      <c r="L37" s="133"/>
      <c r="M37" s="134"/>
      <c r="N37" s="132"/>
      <c r="O37" s="132"/>
      <c r="P37" s="132"/>
      <c r="Q37" s="132"/>
      <c r="R37" s="144"/>
      <c r="S37" s="145"/>
      <c r="T37" s="204"/>
      <c r="U37" s="136" t="str">
        <f t="shared" si="8"/>
        <v/>
      </c>
      <c r="V37" s="204"/>
      <c r="W37" s="144"/>
      <c r="X37" s="145"/>
      <c r="Y37" s="204">
        <f t="shared" si="12"/>
        <v>0</v>
      </c>
      <c r="Z37" s="136" t="str">
        <f t="shared" si="9"/>
        <v/>
      </c>
      <c r="AA37" s="203">
        <f t="shared" si="13"/>
        <v>0</v>
      </c>
      <c r="AB37" s="152"/>
      <c r="AC37" s="136"/>
      <c r="AD37" s="167"/>
      <c r="AE37" s="394"/>
      <c r="AF37" s="393"/>
      <c r="AG37" s="395"/>
      <c r="AH37" s="146"/>
      <c r="AI37" s="136"/>
      <c r="AJ37" s="242"/>
      <c r="AK37" s="394"/>
      <c r="AL37" s="393"/>
      <c r="AM37" s="395"/>
      <c r="AN37" s="243">
        <f t="shared" si="14"/>
        <v>0</v>
      </c>
      <c r="AO37" s="393"/>
      <c r="AP37" s="167">
        <f t="shared" si="15"/>
        <v>0</v>
      </c>
      <c r="AQ37" s="139"/>
      <c r="AR37" s="393"/>
      <c r="AS37" s="395"/>
      <c r="AT37" s="139"/>
      <c r="AU37" s="393"/>
      <c r="AV37" s="395"/>
      <c r="AW37" s="149"/>
      <c r="AX37" s="150"/>
      <c r="AY37" s="208"/>
      <c r="AZ37" s="204"/>
      <c r="BA37" s="136" t="str">
        <f t="shared" si="10"/>
        <v/>
      </c>
      <c r="BB37" s="203"/>
      <c r="BC37" s="204">
        <f t="shared" si="16"/>
        <v>0</v>
      </c>
      <c r="BD37" s="136" t="str">
        <f t="shared" si="11"/>
        <v/>
      </c>
      <c r="BE37" s="203">
        <f t="shared" si="17"/>
        <v>0</v>
      </c>
      <c r="BF37" s="152"/>
      <c r="BG37" s="150"/>
      <c r="BH37" s="150"/>
      <c r="BI37" s="139"/>
      <c r="BJ37" s="147"/>
      <c r="BK37" s="395"/>
      <c r="BL37" s="139"/>
      <c r="BM37" s="147"/>
      <c r="BN37" s="395"/>
      <c r="BO37" s="139"/>
      <c r="BP37" s="136"/>
      <c r="BQ37" s="203"/>
      <c r="BR37" s="381">
        <f t="shared" si="18"/>
        <v>0</v>
      </c>
      <c r="BS37" s="136"/>
      <c r="BT37" s="203">
        <f t="shared" si="19"/>
        <v>0</v>
      </c>
      <c r="BU37" s="207"/>
    </row>
    <row r="38" spans="1:73" ht="31.5" x14ac:dyDescent="0.25">
      <c r="A38" s="209">
        <v>18</v>
      </c>
      <c r="B38" s="377" t="s">
        <v>150</v>
      </c>
      <c r="C38" s="134"/>
      <c r="D38" s="132"/>
      <c r="E38" s="132"/>
      <c r="F38" s="132"/>
      <c r="G38" s="133"/>
      <c r="H38" s="132"/>
      <c r="I38" s="132"/>
      <c r="J38" s="132"/>
      <c r="K38" s="132"/>
      <c r="L38" s="133"/>
      <c r="M38" s="134"/>
      <c r="N38" s="132"/>
      <c r="O38" s="132"/>
      <c r="P38" s="132"/>
      <c r="Q38" s="132"/>
      <c r="R38" s="144"/>
      <c r="S38" s="145"/>
      <c r="T38" s="204">
        <v>0.92</v>
      </c>
      <c r="U38" s="136" t="str">
        <f t="shared" si="8"/>
        <v>/</v>
      </c>
      <c r="V38" s="204">
        <v>0.1</v>
      </c>
      <c r="W38" s="144"/>
      <c r="X38" s="145"/>
      <c r="Y38" s="204">
        <f t="shared" si="12"/>
        <v>0.92</v>
      </c>
      <c r="Z38" s="136" t="str">
        <f t="shared" si="9"/>
        <v>/</v>
      </c>
      <c r="AA38" s="203">
        <f t="shared" si="13"/>
        <v>0.1</v>
      </c>
      <c r="AB38" s="152"/>
      <c r="AC38" s="136"/>
      <c r="AD38" s="167"/>
      <c r="AE38" s="394"/>
      <c r="AF38" s="393"/>
      <c r="AG38" s="395"/>
      <c r="AH38" s="146"/>
      <c r="AI38" s="136"/>
      <c r="AJ38" s="242"/>
      <c r="AK38" s="394"/>
      <c r="AL38" s="393"/>
      <c r="AM38" s="395"/>
      <c r="AN38" s="243">
        <f t="shared" si="14"/>
        <v>0</v>
      </c>
      <c r="AO38" s="393"/>
      <c r="AP38" s="167">
        <f t="shared" si="15"/>
        <v>0</v>
      </c>
      <c r="AQ38" s="139"/>
      <c r="AR38" s="393"/>
      <c r="AS38" s="395"/>
      <c r="AT38" s="139"/>
      <c r="AU38" s="393"/>
      <c r="AV38" s="395"/>
      <c r="AW38" s="149"/>
      <c r="AX38" s="150"/>
      <c r="AY38" s="208"/>
      <c r="AZ38" s="204">
        <v>0.92</v>
      </c>
      <c r="BA38" s="136" t="str">
        <f t="shared" si="10"/>
        <v>/</v>
      </c>
      <c r="BB38" s="203">
        <v>0.1</v>
      </c>
      <c r="BC38" s="204">
        <f t="shared" si="16"/>
        <v>0.92</v>
      </c>
      <c r="BD38" s="136" t="str">
        <f t="shared" si="11"/>
        <v>/</v>
      </c>
      <c r="BE38" s="203">
        <f t="shared" si="17"/>
        <v>0.1</v>
      </c>
      <c r="BF38" s="152"/>
      <c r="BG38" s="150"/>
      <c r="BH38" s="150"/>
      <c r="BI38" s="139"/>
      <c r="BJ38" s="147"/>
      <c r="BK38" s="395"/>
      <c r="BL38" s="139"/>
      <c r="BM38" s="147"/>
      <c r="BN38" s="395"/>
      <c r="BO38" s="139"/>
      <c r="BP38" s="136"/>
      <c r="BQ38" s="203"/>
      <c r="BR38" s="381">
        <f t="shared" si="18"/>
        <v>0</v>
      </c>
      <c r="BS38" s="136"/>
      <c r="BT38" s="203">
        <f t="shared" si="19"/>
        <v>0</v>
      </c>
      <c r="BU38" s="207"/>
    </row>
    <row r="39" spans="1:73" ht="31.5" x14ac:dyDescent="0.25">
      <c r="A39" s="209">
        <v>19</v>
      </c>
      <c r="B39" s="377" t="s">
        <v>151</v>
      </c>
      <c r="C39" s="134"/>
      <c r="D39" s="132"/>
      <c r="E39" s="132"/>
      <c r="F39" s="132"/>
      <c r="G39" s="133"/>
      <c r="H39" s="132"/>
      <c r="I39" s="132"/>
      <c r="J39" s="132"/>
      <c r="K39" s="132"/>
      <c r="L39" s="133"/>
      <c r="M39" s="134"/>
      <c r="N39" s="132"/>
      <c r="O39" s="132"/>
      <c r="P39" s="132"/>
      <c r="Q39" s="132"/>
      <c r="R39" s="144"/>
      <c r="S39" s="145"/>
      <c r="T39" s="204">
        <v>0.6</v>
      </c>
      <c r="U39" s="136" t="str">
        <f t="shared" si="8"/>
        <v>/</v>
      </c>
      <c r="V39" s="204">
        <v>0.4</v>
      </c>
      <c r="W39" s="144"/>
      <c r="X39" s="145"/>
      <c r="Y39" s="204">
        <f t="shared" si="12"/>
        <v>0.6</v>
      </c>
      <c r="Z39" s="136" t="str">
        <f t="shared" si="9"/>
        <v>/</v>
      </c>
      <c r="AA39" s="203">
        <f t="shared" si="13"/>
        <v>0.4</v>
      </c>
      <c r="AB39" s="152"/>
      <c r="AC39" s="136"/>
      <c r="AD39" s="167"/>
      <c r="AE39" s="394"/>
      <c r="AF39" s="393"/>
      <c r="AG39" s="395"/>
      <c r="AH39" s="146"/>
      <c r="AI39" s="136"/>
      <c r="AJ39" s="242"/>
      <c r="AK39" s="394"/>
      <c r="AL39" s="393"/>
      <c r="AM39" s="395"/>
      <c r="AN39" s="243">
        <f t="shared" si="14"/>
        <v>0</v>
      </c>
      <c r="AO39" s="393"/>
      <c r="AP39" s="167">
        <f t="shared" si="15"/>
        <v>0</v>
      </c>
      <c r="AQ39" s="139"/>
      <c r="AR39" s="393"/>
      <c r="AS39" s="395"/>
      <c r="AT39" s="139"/>
      <c r="AU39" s="393"/>
      <c r="AV39" s="395"/>
      <c r="AW39" s="149"/>
      <c r="AX39" s="150"/>
      <c r="AY39" s="208"/>
      <c r="AZ39" s="204">
        <v>0.6</v>
      </c>
      <c r="BA39" s="136" t="str">
        <f t="shared" si="10"/>
        <v>/</v>
      </c>
      <c r="BB39" s="203">
        <v>0.4</v>
      </c>
      <c r="BC39" s="204">
        <f t="shared" si="16"/>
        <v>0.6</v>
      </c>
      <c r="BD39" s="136" t="str">
        <f t="shared" si="11"/>
        <v>/</v>
      </c>
      <c r="BE39" s="203">
        <f t="shared" si="17"/>
        <v>0.4</v>
      </c>
      <c r="BF39" s="152"/>
      <c r="BG39" s="150"/>
      <c r="BH39" s="150"/>
      <c r="BI39" s="139"/>
      <c r="BJ39" s="147"/>
      <c r="BK39" s="395"/>
      <c r="BL39" s="139"/>
      <c r="BM39" s="147"/>
      <c r="BN39" s="395"/>
      <c r="BO39" s="139"/>
      <c r="BP39" s="136"/>
      <c r="BQ39" s="203"/>
      <c r="BR39" s="381">
        <f t="shared" si="18"/>
        <v>0</v>
      </c>
      <c r="BS39" s="136"/>
      <c r="BT39" s="203">
        <f t="shared" si="19"/>
        <v>0</v>
      </c>
      <c r="BU39" s="207"/>
    </row>
    <row r="40" spans="1:73" x14ac:dyDescent="0.25">
      <c r="A40" s="209">
        <v>20</v>
      </c>
      <c r="B40" s="198" t="s">
        <v>123</v>
      </c>
      <c r="C40" s="134"/>
      <c r="D40" s="132"/>
      <c r="E40" s="132"/>
      <c r="F40" s="132"/>
      <c r="G40" s="133"/>
      <c r="H40" s="132"/>
      <c r="I40" s="132"/>
      <c r="J40" s="132"/>
      <c r="K40" s="132"/>
      <c r="L40" s="133"/>
      <c r="M40" s="134"/>
      <c r="N40" s="132"/>
      <c r="O40" s="132"/>
      <c r="P40" s="132"/>
      <c r="Q40" s="132"/>
      <c r="R40" s="144"/>
      <c r="S40" s="145"/>
      <c r="T40" s="204"/>
      <c r="U40" s="136" t="str">
        <f t="shared" si="8"/>
        <v/>
      </c>
      <c r="V40" s="204"/>
      <c r="W40" s="144"/>
      <c r="X40" s="145"/>
      <c r="Y40" s="204">
        <f t="shared" si="12"/>
        <v>0</v>
      </c>
      <c r="Z40" s="136" t="str">
        <f t="shared" si="9"/>
        <v/>
      </c>
      <c r="AA40" s="203">
        <f t="shared" si="13"/>
        <v>0</v>
      </c>
      <c r="AB40" s="152"/>
      <c r="AC40" s="136"/>
      <c r="AD40" s="167"/>
      <c r="AE40" s="394"/>
      <c r="AF40" s="393"/>
      <c r="AG40" s="395"/>
      <c r="AH40" s="146"/>
      <c r="AI40" s="136"/>
      <c r="AJ40" s="242"/>
      <c r="AK40" s="394"/>
      <c r="AL40" s="393"/>
      <c r="AM40" s="395"/>
      <c r="AN40" s="243">
        <f t="shared" si="14"/>
        <v>0</v>
      </c>
      <c r="AO40" s="393"/>
      <c r="AP40" s="167">
        <f t="shared" si="15"/>
        <v>0</v>
      </c>
      <c r="AQ40" s="139"/>
      <c r="AR40" s="393"/>
      <c r="AS40" s="395"/>
      <c r="AT40" s="139"/>
      <c r="AU40" s="393"/>
      <c r="AV40" s="395"/>
      <c r="AW40" s="149"/>
      <c r="AX40" s="150"/>
      <c r="AY40" s="208"/>
      <c r="AZ40" s="204"/>
      <c r="BA40" s="136" t="str">
        <f t="shared" si="10"/>
        <v/>
      </c>
      <c r="BB40" s="203"/>
      <c r="BC40" s="204">
        <f t="shared" si="16"/>
        <v>0</v>
      </c>
      <c r="BD40" s="136" t="str">
        <f t="shared" si="11"/>
        <v/>
      </c>
      <c r="BE40" s="203">
        <f t="shared" si="17"/>
        <v>0</v>
      </c>
      <c r="BF40" s="152"/>
      <c r="BG40" s="150"/>
      <c r="BH40" s="150"/>
      <c r="BI40" s="139"/>
      <c r="BJ40" s="147"/>
      <c r="BK40" s="395"/>
      <c r="BL40" s="139"/>
      <c r="BM40" s="147"/>
      <c r="BN40" s="395"/>
      <c r="BO40" s="139"/>
      <c r="BP40" s="136"/>
      <c r="BQ40" s="203"/>
      <c r="BR40" s="381">
        <f t="shared" si="18"/>
        <v>0</v>
      </c>
      <c r="BS40" s="136"/>
      <c r="BT40" s="203">
        <f t="shared" si="19"/>
        <v>0</v>
      </c>
      <c r="BU40" s="207"/>
    </row>
    <row r="41" spans="1:73" ht="47.25" x14ac:dyDescent="0.25">
      <c r="A41" s="209">
        <v>21</v>
      </c>
      <c r="B41" s="201" t="s">
        <v>152</v>
      </c>
      <c r="C41" s="134"/>
      <c r="D41" s="132"/>
      <c r="E41" s="132"/>
      <c r="F41" s="132"/>
      <c r="G41" s="133"/>
      <c r="H41" s="132"/>
      <c r="I41" s="132"/>
      <c r="J41" s="132"/>
      <c r="K41" s="132"/>
      <c r="L41" s="133"/>
      <c r="M41" s="134"/>
      <c r="N41" s="132"/>
      <c r="O41" s="132"/>
      <c r="P41" s="132"/>
      <c r="Q41" s="132"/>
      <c r="R41" s="144"/>
      <c r="S41" s="145"/>
      <c r="T41" s="204">
        <v>8.1999999999999993</v>
      </c>
      <c r="U41" s="136" t="str">
        <f t="shared" si="8"/>
        <v>/</v>
      </c>
      <c r="V41" s="204">
        <v>0.4</v>
      </c>
      <c r="W41" s="144"/>
      <c r="X41" s="145"/>
      <c r="Y41" s="204">
        <f t="shared" si="12"/>
        <v>8.1999999999999993</v>
      </c>
      <c r="Z41" s="136" t="str">
        <f t="shared" si="9"/>
        <v>/</v>
      </c>
      <c r="AA41" s="203">
        <f t="shared" si="13"/>
        <v>0.4</v>
      </c>
      <c r="AB41" s="152"/>
      <c r="AC41" s="136"/>
      <c r="AD41" s="167"/>
      <c r="AE41" s="394"/>
      <c r="AF41" s="393"/>
      <c r="AG41" s="395"/>
      <c r="AH41" s="146"/>
      <c r="AI41" s="136"/>
      <c r="AJ41" s="242"/>
      <c r="AK41" s="394"/>
      <c r="AL41" s="393"/>
      <c r="AM41" s="395"/>
      <c r="AN41" s="243">
        <f t="shared" si="14"/>
        <v>0</v>
      </c>
      <c r="AO41" s="393"/>
      <c r="AP41" s="167">
        <f t="shared" si="15"/>
        <v>0</v>
      </c>
      <c r="AQ41" s="139"/>
      <c r="AR41" s="393"/>
      <c r="AS41" s="395"/>
      <c r="AT41" s="139"/>
      <c r="AU41" s="393"/>
      <c r="AV41" s="395"/>
      <c r="AW41" s="149"/>
      <c r="AX41" s="150"/>
      <c r="AY41" s="208"/>
      <c r="AZ41" s="204">
        <v>8.1999999999999993</v>
      </c>
      <c r="BA41" s="136" t="str">
        <f t="shared" si="10"/>
        <v>/</v>
      </c>
      <c r="BB41" s="203">
        <v>0.25</v>
      </c>
      <c r="BC41" s="204">
        <f t="shared" si="16"/>
        <v>8.1999999999999993</v>
      </c>
      <c r="BD41" s="136" t="str">
        <f t="shared" si="11"/>
        <v>/</v>
      </c>
      <c r="BE41" s="203">
        <f t="shared" si="17"/>
        <v>0.25</v>
      </c>
      <c r="BF41" s="152"/>
      <c r="BG41" s="150"/>
      <c r="BH41" s="150"/>
      <c r="BI41" s="139"/>
      <c r="BJ41" s="147"/>
      <c r="BK41" s="395"/>
      <c r="BL41" s="139"/>
      <c r="BM41" s="147"/>
      <c r="BN41" s="395"/>
      <c r="BO41" s="139"/>
      <c r="BP41" s="136"/>
      <c r="BQ41" s="203"/>
      <c r="BR41" s="381">
        <f t="shared" si="18"/>
        <v>0</v>
      </c>
      <c r="BS41" s="136"/>
      <c r="BT41" s="203">
        <f t="shared" si="19"/>
        <v>0</v>
      </c>
      <c r="BU41" s="207"/>
    </row>
    <row r="42" spans="1:73" ht="31.5" x14ac:dyDescent="0.25">
      <c r="A42" s="209">
        <v>22</v>
      </c>
      <c r="B42" s="201" t="s">
        <v>153</v>
      </c>
      <c r="C42" s="134"/>
      <c r="D42" s="132"/>
      <c r="E42" s="132"/>
      <c r="F42" s="132"/>
      <c r="G42" s="133"/>
      <c r="H42" s="132"/>
      <c r="I42" s="132"/>
      <c r="J42" s="132"/>
      <c r="K42" s="132"/>
      <c r="L42" s="133"/>
      <c r="M42" s="134"/>
      <c r="N42" s="132"/>
      <c r="O42" s="132"/>
      <c r="P42" s="132"/>
      <c r="Q42" s="132"/>
      <c r="R42" s="144"/>
      <c r="S42" s="145"/>
      <c r="T42" s="204">
        <v>2</v>
      </c>
      <c r="U42" s="136" t="str">
        <f t="shared" si="8"/>
        <v>/</v>
      </c>
      <c r="V42" s="204">
        <v>0.25</v>
      </c>
      <c r="W42" s="144"/>
      <c r="X42" s="145"/>
      <c r="Y42" s="204">
        <f t="shared" si="12"/>
        <v>2</v>
      </c>
      <c r="Z42" s="136" t="str">
        <f t="shared" si="9"/>
        <v>/</v>
      </c>
      <c r="AA42" s="203">
        <f t="shared" si="13"/>
        <v>0.25</v>
      </c>
      <c r="AB42" s="152"/>
      <c r="AC42" s="136"/>
      <c r="AD42" s="167"/>
      <c r="AE42" s="394"/>
      <c r="AF42" s="393"/>
      <c r="AG42" s="395"/>
      <c r="AH42" s="146"/>
      <c r="AI42" s="136"/>
      <c r="AJ42" s="242"/>
      <c r="AK42" s="394"/>
      <c r="AL42" s="393"/>
      <c r="AM42" s="395"/>
      <c r="AN42" s="243">
        <f t="shared" si="14"/>
        <v>0</v>
      </c>
      <c r="AO42" s="393"/>
      <c r="AP42" s="167">
        <f t="shared" si="15"/>
        <v>0</v>
      </c>
      <c r="AQ42" s="139"/>
      <c r="AR42" s="393"/>
      <c r="AS42" s="395"/>
      <c r="AT42" s="139"/>
      <c r="AU42" s="393"/>
      <c r="AV42" s="395"/>
      <c r="AW42" s="149"/>
      <c r="AX42" s="150"/>
      <c r="AY42" s="208"/>
      <c r="AZ42" s="204">
        <v>2</v>
      </c>
      <c r="BA42" s="136" t="str">
        <f t="shared" si="10"/>
        <v>/</v>
      </c>
      <c r="BB42" s="203">
        <v>0.25</v>
      </c>
      <c r="BC42" s="204">
        <f t="shared" si="16"/>
        <v>2</v>
      </c>
      <c r="BD42" s="136" t="str">
        <f t="shared" si="11"/>
        <v>/</v>
      </c>
      <c r="BE42" s="203">
        <f t="shared" si="17"/>
        <v>0.25</v>
      </c>
      <c r="BF42" s="152"/>
      <c r="BG42" s="150"/>
      <c r="BH42" s="150"/>
      <c r="BI42" s="139"/>
      <c r="BJ42" s="147"/>
      <c r="BK42" s="395"/>
      <c r="BL42" s="139"/>
      <c r="BM42" s="147"/>
      <c r="BN42" s="395"/>
      <c r="BO42" s="139"/>
      <c r="BP42" s="136"/>
      <c r="BQ42" s="203"/>
      <c r="BR42" s="381">
        <f t="shared" si="18"/>
        <v>0</v>
      </c>
      <c r="BS42" s="136"/>
      <c r="BT42" s="203">
        <f t="shared" si="19"/>
        <v>0</v>
      </c>
      <c r="BU42" s="207"/>
    </row>
    <row r="43" spans="1:73" ht="31.5" x14ac:dyDescent="0.25">
      <c r="A43" s="209">
        <v>23</v>
      </c>
      <c r="B43" s="201" t="s">
        <v>154</v>
      </c>
      <c r="C43" s="134"/>
      <c r="D43" s="132"/>
      <c r="E43" s="132"/>
      <c r="F43" s="132"/>
      <c r="G43" s="133"/>
      <c r="H43" s="132"/>
      <c r="I43" s="132"/>
      <c r="J43" s="132"/>
      <c r="K43" s="132"/>
      <c r="L43" s="133"/>
      <c r="M43" s="134"/>
      <c r="N43" s="132"/>
      <c r="O43" s="132"/>
      <c r="P43" s="132"/>
      <c r="Q43" s="132"/>
      <c r="R43" s="144"/>
      <c r="S43" s="145"/>
      <c r="T43" s="204">
        <v>1.6</v>
      </c>
      <c r="U43" s="136" t="str">
        <f t="shared" si="8"/>
        <v>/</v>
      </c>
      <c r="V43" s="204">
        <v>0.4</v>
      </c>
      <c r="W43" s="144"/>
      <c r="X43" s="145"/>
      <c r="Y43" s="204">
        <f t="shared" si="12"/>
        <v>1.6</v>
      </c>
      <c r="Z43" s="136" t="str">
        <f t="shared" si="9"/>
        <v>/</v>
      </c>
      <c r="AA43" s="203">
        <f t="shared" si="13"/>
        <v>0.4</v>
      </c>
      <c r="AB43" s="152"/>
      <c r="AC43" s="136"/>
      <c r="AD43" s="167"/>
      <c r="AE43" s="394"/>
      <c r="AF43" s="393"/>
      <c r="AG43" s="395"/>
      <c r="AH43" s="146"/>
      <c r="AI43" s="136"/>
      <c r="AJ43" s="242"/>
      <c r="AK43" s="394"/>
      <c r="AL43" s="393"/>
      <c r="AM43" s="395"/>
      <c r="AN43" s="243">
        <f t="shared" si="14"/>
        <v>0</v>
      </c>
      <c r="AO43" s="393"/>
      <c r="AP43" s="167">
        <f t="shared" si="15"/>
        <v>0</v>
      </c>
      <c r="AQ43" s="139"/>
      <c r="AR43" s="393"/>
      <c r="AS43" s="395"/>
      <c r="AT43" s="139"/>
      <c r="AU43" s="393"/>
      <c r="AV43" s="395"/>
      <c r="AW43" s="149"/>
      <c r="AX43" s="150"/>
      <c r="AY43" s="208"/>
      <c r="AZ43" s="204">
        <v>1.6</v>
      </c>
      <c r="BA43" s="136" t="str">
        <f t="shared" si="10"/>
        <v>/</v>
      </c>
      <c r="BB43" s="203">
        <v>0.4</v>
      </c>
      <c r="BC43" s="204">
        <f t="shared" si="16"/>
        <v>1.6</v>
      </c>
      <c r="BD43" s="136" t="str">
        <f t="shared" si="11"/>
        <v>/</v>
      </c>
      <c r="BE43" s="203">
        <f t="shared" si="17"/>
        <v>0.4</v>
      </c>
      <c r="BF43" s="152"/>
      <c r="BG43" s="157"/>
      <c r="BH43" s="157"/>
      <c r="BI43" s="139"/>
      <c r="BJ43" s="147"/>
      <c r="BK43" s="395"/>
      <c r="BL43" s="139"/>
      <c r="BM43" s="147"/>
      <c r="BN43" s="395"/>
      <c r="BO43" s="139"/>
      <c r="BP43" s="136"/>
      <c r="BQ43" s="203"/>
      <c r="BR43" s="381">
        <f t="shared" si="18"/>
        <v>0</v>
      </c>
      <c r="BS43" s="136"/>
      <c r="BT43" s="203">
        <f t="shared" si="19"/>
        <v>0</v>
      </c>
      <c r="BU43" s="207"/>
    </row>
    <row r="44" spans="1:73" ht="47.25" x14ac:dyDescent="0.25">
      <c r="A44" s="209">
        <v>24</v>
      </c>
      <c r="B44" s="201" t="s">
        <v>155</v>
      </c>
      <c r="C44" s="134"/>
      <c r="D44" s="132"/>
      <c r="E44" s="132"/>
      <c r="F44" s="132"/>
      <c r="G44" s="133"/>
      <c r="H44" s="132"/>
      <c r="I44" s="132"/>
      <c r="J44" s="132"/>
      <c r="K44" s="132"/>
      <c r="L44" s="133"/>
      <c r="M44" s="134"/>
      <c r="N44" s="132"/>
      <c r="O44" s="132"/>
      <c r="P44" s="132"/>
      <c r="Q44" s="132"/>
      <c r="R44" s="144"/>
      <c r="S44" s="145"/>
      <c r="T44" s="204">
        <v>4.32</v>
      </c>
      <c r="U44" s="136" t="str">
        <f t="shared" si="8"/>
        <v>/</v>
      </c>
      <c r="V44" s="204">
        <v>0.4</v>
      </c>
      <c r="W44" s="144"/>
      <c r="X44" s="145"/>
      <c r="Y44" s="204">
        <f t="shared" si="12"/>
        <v>4.32</v>
      </c>
      <c r="Z44" s="136" t="str">
        <f t="shared" si="9"/>
        <v>/</v>
      </c>
      <c r="AA44" s="203">
        <f t="shared" si="13"/>
        <v>0.4</v>
      </c>
      <c r="AB44" s="218"/>
      <c r="AC44" s="136"/>
      <c r="AD44" s="151"/>
      <c r="AE44" s="139"/>
      <c r="AF44" s="136"/>
      <c r="AG44" s="395"/>
      <c r="AH44" s="146"/>
      <c r="AI44" s="136"/>
      <c r="AJ44" s="242"/>
      <c r="AK44" s="394"/>
      <c r="AL44" s="393"/>
      <c r="AM44" s="395"/>
      <c r="AN44" s="243">
        <f t="shared" si="14"/>
        <v>0</v>
      </c>
      <c r="AO44" s="136"/>
      <c r="AP44" s="167">
        <f t="shared" si="15"/>
        <v>0</v>
      </c>
      <c r="AQ44" s="139"/>
      <c r="AR44" s="393"/>
      <c r="AS44" s="395"/>
      <c r="AT44" s="139"/>
      <c r="AU44" s="393"/>
      <c r="AV44" s="395"/>
      <c r="AW44" s="149"/>
      <c r="AX44" s="150"/>
      <c r="AY44" s="208"/>
      <c r="AZ44" s="204">
        <v>4.32</v>
      </c>
      <c r="BA44" s="136" t="str">
        <f t="shared" si="10"/>
        <v>/</v>
      </c>
      <c r="BB44" s="203">
        <v>0.4</v>
      </c>
      <c r="BC44" s="204">
        <f t="shared" si="16"/>
        <v>4.32</v>
      </c>
      <c r="BD44" s="136" t="str">
        <f t="shared" si="11"/>
        <v>/</v>
      </c>
      <c r="BE44" s="203">
        <f t="shared" si="17"/>
        <v>0.4</v>
      </c>
      <c r="BF44" s="218"/>
      <c r="BG44" s="150"/>
      <c r="BH44" s="150"/>
      <c r="BI44" s="139"/>
      <c r="BJ44" s="140"/>
      <c r="BK44" s="395"/>
      <c r="BL44" s="139"/>
      <c r="BM44" s="147"/>
      <c r="BN44" s="395"/>
      <c r="BO44" s="139"/>
      <c r="BP44" s="136"/>
      <c r="BQ44" s="203"/>
      <c r="BR44" s="381">
        <f t="shared" si="18"/>
        <v>0</v>
      </c>
      <c r="BS44" s="136"/>
      <c r="BT44" s="203">
        <f t="shared" si="19"/>
        <v>0</v>
      </c>
      <c r="BU44" s="207"/>
    </row>
    <row r="45" spans="1:73" ht="31.5" x14ac:dyDescent="0.25">
      <c r="A45" s="209">
        <v>25</v>
      </c>
      <c r="B45" s="201" t="s">
        <v>156</v>
      </c>
      <c r="C45" s="134"/>
      <c r="D45" s="132"/>
      <c r="E45" s="132"/>
      <c r="F45" s="132"/>
      <c r="G45" s="133"/>
      <c r="H45" s="132"/>
      <c r="I45" s="132"/>
      <c r="J45" s="132"/>
      <c r="K45" s="132"/>
      <c r="L45" s="133"/>
      <c r="M45" s="134"/>
      <c r="N45" s="132"/>
      <c r="O45" s="132"/>
      <c r="P45" s="132"/>
      <c r="Q45" s="132"/>
      <c r="R45" s="144"/>
      <c r="S45" s="145"/>
      <c r="T45" s="204">
        <v>6</v>
      </c>
      <c r="U45" s="136" t="str">
        <f t="shared" si="8"/>
        <v>/</v>
      </c>
      <c r="V45" s="204"/>
      <c r="W45" s="144"/>
      <c r="X45" s="145"/>
      <c r="Y45" s="204">
        <f t="shared" si="12"/>
        <v>6</v>
      </c>
      <c r="Z45" s="136" t="str">
        <f t="shared" si="9"/>
        <v>/</v>
      </c>
      <c r="AA45" s="203">
        <f t="shared" si="13"/>
        <v>0</v>
      </c>
      <c r="AB45" s="218"/>
      <c r="AC45" s="136"/>
      <c r="AD45" s="167"/>
      <c r="AE45" s="394"/>
      <c r="AF45" s="393"/>
      <c r="AG45" s="395"/>
      <c r="AH45" s="146"/>
      <c r="AI45" s="136"/>
      <c r="AJ45" s="242"/>
      <c r="AK45" s="394"/>
      <c r="AL45" s="393"/>
      <c r="AM45" s="395"/>
      <c r="AN45" s="243">
        <f t="shared" si="14"/>
        <v>0</v>
      </c>
      <c r="AO45" s="393"/>
      <c r="AP45" s="167">
        <f t="shared" si="15"/>
        <v>0</v>
      </c>
      <c r="AQ45" s="139"/>
      <c r="AR45" s="393"/>
      <c r="AS45" s="395"/>
      <c r="AT45" s="139"/>
      <c r="AU45" s="393"/>
      <c r="AV45" s="395"/>
      <c r="AW45" s="149"/>
      <c r="AX45" s="150"/>
      <c r="AY45" s="208"/>
      <c r="AZ45" s="204">
        <v>6</v>
      </c>
      <c r="BA45" s="136" t="str">
        <f t="shared" si="10"/>
        <v>/</v>
      </c>
      <c r="BB45" s="203"/>
      <c r="BC45" s="204">
        <f t="shared" si="16"/>
        <v>6</v>
      </c>
      <c r="BD45" s="136" t="str">
        <f t="shared" si="11"/>
        <v>/</v>
      </c>
      <c r="BE45" s="203">
        <f t="shared" si="17"/>
        <v>0</v>
      </c>
      <c r="BF45" s="218"/>
      <c r="BG45" s="150"/>
      <c r="BH45" s="150"/>
      <c r="BI45" s="139"/>
      <c r="BJ45" s="147"/>
      <c r="BK45" s="395"/>
      <c r="BL45" s="139"/>
      <c r="BM45" s="147"/>
      <c r="BN45" s="395"/>
      <c r="BO45" s="139"/>
      <c r="BP45" s="136"/>
      <c r="BQ45" s="203"/>
      <c r="BR45" s="381">
        <f t="shared" si="18"/>
        <v>0</v>
      </c>
      <c r="BS45" s="136"/>
      <c r="BT45" s="203">
        <f t="shared" si="19"/>
        <v>0</v>
      </c>
      <c r="BU45" s="207"/>
    </row>
    <row r="46" spans="1:73" x14ac:dyDescent="0.25">
      <c r="A46" s="209">
        <v>26</v>
      </c>
      <c r="B46" s="194" t="s">
        <v>83</v>
      </c>
      <c r="C46" s="134"/>
      <c r="D46" s="132"/>
      <c r="E46" s="132"/>
      <c r="F46" s="132"/>
      <c r="G46" s="133"/>
      <c r="H46" s="132"/>
      <c r="I46" s="132"/>
      <c r="J46" s="132"/>
      <c r="K46" s="132"/>
      <c r="L46" s="133"/>
      <c r="M46" s="134"/>
      <c r="N46" s="132"/>
      <c r="O46" s="132"/>
      <c r="P46" s="132"/>
      <c r="Q46" s="132"/>
      <c r="R46" s="144"/>
      <c r="S46" s="145"/>
      <c r="T46" s="204"/>
      <c r="U46" s="136" t="str">
        <f t="shared" si="8"/>
        <v/>
      </c>
      <c r="V46" s="204"/>
      <c r="W46" s="144"/>
      <c r="X46" s="145"/>
      <c r="Y46" s="204">
        <f t="shared" si="12"/>
        <v>0</v>
      </c>
      <c r="Z46" s="136" t="str">
        <f t="shared" si="9"/>
        <v/>
      </c>
      <c r="AA46" s="203">
        <f t="shared" si="13"/>
        <v>0</v>
      </c>
      <c r="AB46" s="218"/>
      <c r="AC46" s="136"/>
      <c r="AD46" s="167"/>
      <c r="AE46" s="394"/>
      <c r="AF46" s="393"/>
      <c r="AG46" s="395"/>
      <c r="AH46" s="146"/>
      <c r="AI46" s="136"/>
      <c r="AJ46" s="242"/>
      <c r="AK46" s="394"/>
      <c r="AL46" s="393"/>
      <c r="AM46" s="395"/>
      <c r="AN46" s="243">
        <f t="shared" si="14"/>
        <v>0</v>
      </c>
      <c r="AO46" s="393"/>
      <c r="AP46" s="167">
        <f t="shared" si="15"/>
        <v>0</v>
      </c>
      <c r="AQ46" s="139"/>
      <c r="AR46" s="393"/>
      <c r="AS46" s="395"/>
      <c r="AT46" s="139"/>
      <c r="AU46" s="393"/>
      <c r="AV46" s="395"/>
      <c r="AW46" s="149"/>
      <c r="AX46" s="150"/>
      <c r="AY46" s="208"/>
      <c r="AZ46" s="204"/>
      <c r="BA46" s="136" t="str">
        <f t="shared" si="10"/>
        <v/>
      </c>
      <c r="BB46" s="203"/>
      <c r="BC46" s="204">
        <f t="shared" si="16"/>
        <v>0</v>
      </c>
      <c r="BD46" s="136" t="str">
        <f t="shared" si="11"/>
        <v/>
      </c>
      <c r="BE46" s="203">
        <f t="shared" si="17"/>
        <v>0</v>
      </c>
      <c r="BF46" s="218"/>
      <c r="BG46" s="150"/>
      <c r="BH46" s="150"/>
      <c r="BI46" s="139"/>
      <c r="BJ46" s="147"/>
      <c r="BK46" s="395"/>
      <c r="BL46" s="139"/>
      <c r="BM46" s="147"/>
      <c r="BN46" s="395"/>
      <c r="BO46" s="139"/>
      <c r="BP46" s="136"/>
      <c r="BQ46" s="203"/>
      <c r="BR46" s="381">
        <f t="shared" si="18"/>
        <v>0</v>
      </c>
      <c r="BS46" s="136"/>
      <c r="BT46" s="203">
        <f t="shared" si="19"/>
        <v>0</v>
      </c>
      <c r="BU46" s="207"/>
    </row>
    <row r="47" spans="1:73" ht="31.5" x14ac:dyDescent="0.25">
      <c r="A47" s="209">
        <v>27</v>
      </c>
      <c r="B47" s="201" t="s">
        <v>157</v>
      </c>
      <c r="C47" s="134"/>
      <c r="D47" s="132"/>
      <c r="E47" s="132"/>
      <c r="F47" s="132"/>
      <c r="G47" s="133"/>
      <c r="H47" s="132"/>
      <c r="I47" s="132"/>
      <c r="J47" s="132"/>
      <c r="K47" s="132"/>
      <c r="L47" s="133"/>
      <c r="M47" s="134"/>
      <c r="N47" s="132"/>
      <c r="O47" s="132"/>
      <c r="P47" s="132"/>
      <c r="Q47" s="132"/>
      <c r="R47" s="144"/>
      <c r="S47" s="145"/>
      <c r="T47" s="204">
        <v>27.5</v>
      </c>
      <c r="U47" s="136" t="str">
        <f t="shared" si="8"/>
        <v>/</v>
      </c>
      <c r="V47" s="204"/>
      <c r="W47" s="144"/>
      <c r="X47" s="145"/>
      <c r="Y47" s="204">
        <f t="shared" si="12"/>
        <v>27.5</v>
      </c>
      <c r="Z47" s="136" t="str">
        <f t="shared" si="9"/>
        <v>/</v>
      </c>
      <c r="AA47" s="203">
        <f t="shared" si="13"/>
        <v>0</v>
      </c>
      <c r="AB47" s="218"/>
      <c r="AC47" s="136"/>
      <c r="AD47" s="167"/>
      <c r="AE47" s="394"/>
      <c r="AF47" s="393"/>
      <c r="AG47" s="395"/>
      <c r="AH47" s="146"/>
      <c r="AI47" s="136"/>
      <c r="AJ47" s="242"/>
      <c r="AK47" s="394"/>
      <c r="AL47" s="393"/>
      <c r="AM47" s="395"/>
      <c r="AN47" s="243">
        <f t="shared" si="14"/>
        <v>0</v>
      </c>
      <c r="AO47" s="393"/>
      <c r="AP47" s="167">
        <f t="shared" si="15"/>
        <v>0</v>
      </c>
      <c r="AQ47" s="139"/>
      <c r="AR47" s="393"/>
      <c r="AS47" s="395"/>
      <c r="AT47" s="139"/>
      <c r="AU47" s="393"/>
      <c r="AV47" s="395"/>
      <c r="AW47" s="149"/>
      <c r="AX47" s="150"/>
      <c r="AY47" s="208"/>
      <c r="AZ47" s="204">
        <v>27.5</v>
      </c>
      <c r="BA47" s="136" t="str">
        <f t="shared" si="10"/>
        <v>/</v>
      </c>
      <c r="BB47" s="203"/>
      <c r="BC47" s="204">
        <f t="shared" si="16"/>
        <v>27.5</v>
      </c>
      <c r="BD47" s="136" t="str">
        <f t="shared" si="11"/>
        <v>/</v>
      </c>
      <c r="BE47" s="203">
        <f t="shared" si="17"/>
        <v>0</v>
      </c>
      <c r="BF47" s="218"/>
      <c r="BG47" s="150"/>
      <c r="BH47" s="150"/>
      <c r="BI47" s="139"/>
      <c r="BJ47" s="147"/>
      <c r="BK47" s="395"/>
      <c r="BL47" s="139"/>
      <c r="BM47" s="147"/>
      <c r="BN47" s="395"/>
      <c r="BO47" s="139"/>
      <c r="BP47" s="136"/>
      <c r="BQ47" s="203"/>
      <c r="BR47" s="381">
        <f t="shared" si="18"/>
        <v>0</v>
      </c>
      <c r="BS47" s="136"/>
      <c r="BT47" s="203">
        <f t="shared" si="19"/>
        <v>0</v>
      </c>
      <c r="BU47" s="207"/>
    </row>
    <row r="48" spans="1:73" x14ac:dyDescent="0.25">
      <c r="A48" s="209">
        <v>28</v>
      </c>
      <c r="B48" s="377" t="s">
        <v>158</v>
      </c>
      <c r="C48" s="134"/>
      <c r="D48" s="132"/>
      <c r="E48" s="132"/>
      <c r="F48" s="132"/>
      <c r="G48" s="133"/>
      <c r="H48" s="132"/>
      <c r="I48" s="132"/>
      <c r="J48" s="132"/>
      <c r="K48" s="132"/>
      <c r="L48" s="133"/>
      <c r="M48" s="134"/>
      <c r="N48" s="132"/>
      <c r="O48" s="132"/>
      <c r="P48" s="132"/>
      <c r="Q48" s="132"/>
      <c r="R48" s="144"/>
      <c r="S48" s="145"/>
      <c r="T48" s="204">
        <v>1.87</v>
      </c>
      <c r="U48" s="136" t="str">
        <f t="shared" si="8"/>
        <v>/</v>
      </c>
      <c r="V48" s="204"/>
      <c r="W48" s="144"/>
      <c r="X48" s="145"/>
      <c r="Y48" s="204">
        <f t="shared" si="12"/>
        <v>1.87</v>
      </c>
      <c r="Z48" s="136" t="str">
        <f t="shared" si="9"/>
        <v>/</v>
      </c>
      <c r="AA48" s="203">
        <f t="shared" si="13"/>
        <v>0</v>
      </c>
      <c r="AB48" s="218"/>
      <c r="AC48" s="136"/>
      <c r="AD48" s="167"/>
      <c r="AE48" s="394"/>
      <c r="AF48" s="393"/>
      <c r="AG48" s="395"/>
      <c r="AH48" s="146"/>
      <c r="AI48" s="136"/>
      <c r="AJ48" s="242"/>
      <c r="AK48" s="394"/>
      <c r="AL48" s="393"/>
      <c r="AM48" s="395"/>
      <c r="AN48" s="243">
        <f t="shared" si="14"/>
        <v>0</v>
      </c>
      <c r="AO48" s="393"/>
      <c r="AP48" s="167">
        <f t="shared" si="15"/>
        <v>0</v>
      </c>
      <c r="AQ48" s="139"/>
      <c r="AR48" s="393"/>
      <c r="AS48" s="395"/>
      <c r="AT48" s="139"/>
      <c r="AU48" s="393"/>
      <c r="AV48" s="395"/>
      <c r="AW48" s="149"/>
      <c r="AX48" s="150"/>
      <c r="AY48" s="208"/>
      <c r="AZ48" s="204">
        <v>1.87</v>
      </c>
      <c r="BA48" s="136" t="str">
        <f t="shared" si="10"/>
        <v>/</v>
      </c>
      <c r="BB48" s="203"/>
      <c r="BC48" s="204">
        <f t="shared" si="16"/>
        <v>1.87</v>
      </c>
      <c r="BD48" s="136" t="str">
        <f t="shared" si="11"/>
        <v>/</v>
      </c>
      <c r="BE48" s="203">
        <f t="shared" si="17"/>
        <v>0</v>
      </c>
      <c r="BF48" s="218"/>
      <c r="BG48" s="150"/>
      <c r="BH48" s="150"/>
      <c r="BI48" s="139"/>
      <c r="BJ48" s="147"/>
      <c r="BK48" s="395"/>
      <c r="BL48" s="139"/>
      <c r="BM48" s="147"/>
      <c r="BN48" s="395"/>
      <c r="BO48" s="139"/>
      <c r="BP48" s="136"/>
      <c r="BQ48" s="203"/>
      <c r="BR48" s="381">
        <f t="shared" si="18"/>
        <v>0</v>
      </c>
      <c r="BS48" s="136"/>
      <c r="BT48" s="203">
        <f t="shared" si="19"/>
        <v>0</v>
      </c>
      <c r="BU48" s="207"/>
    </row>
    <row r="49" spans="1:73" ht="31.5" x14ac:dyDescent="0.25">
      <c r="A49" s="209">
        <v>29</v>
      </c>
      <c r="B49" s="214" t="s">
        <v>159</v>
      </c>
      <c r="C49" s="134"/>
      <c r="D49" s="132"/>
      <c r="E49" s="132"/>
      <c r="F49" s="132"/>
      <c r="G49" s="133"/>
      <c r="H49" s="132"/>
      <c r="I49" s="132"/>
      <c r="J49" s="132"/>
      <c r="K49" s="132"/>
      <c r="L49" s="133"/>
      <c r="M49" s="134"/>
      <c r="N49" s="132"/>
      <c r="O49" s="132"/>
      <c r="P49" s="132"/>
      <c r="Q49" s="132"/>
      <c r="R49" s="144"/>
      <c r="S49" s="145"/>
      <c r="T49" s="204">
        <v>1.8</v>
      </c>
      <c r="U49" s="136" t="str">
        <f t="shared" si="8"/>
        <v>/</v>
      </c>
      <c r="V49" s="204">
        <v>0.4</v>
      </c>
      <c r="W49" s="144"/>
      <c r="X49" s="145"/>
      <c r="Y49" s="204">
        <f t="shared" si="12"/>
        <v>1.8</v>
      </c>
      <c r="Z49" s="136" t="str">
        <f t="shared" si="9"/>
        <v>/</v>
      </c>
      <c r="AA49" s="203">
        <f t="shared" si="13"/>
        <v>0.4</v>
      </c>
      <c r="AB49" s="218"/>
      <c r="AC49" s="136"/>
      <c r="AD49" s="167"/>
      <c r="AE49" s="394"/>
      <c r="AF49" s="393"/>
      <c r="AG49" s="395"/>
      <c r="AH49" s="146"/>
      <c r="AI49" s="136"/>
      <c r="AJ49" s="242"/>
      <c r="AK49" s="394"/>
      <c r="AL49" s="393"/>
      <c r="AM49" s="395"/>
      <c r="AN49" s="243">
        <f t="shared" si="14"/>
        <v>0</v>
      </c>
      <c r="AO49" s="393"/>
      <c r="AP49" s="167">
        <f t="shared" si="15"/>
        <v>0</v>
      </c>
      <c r="AQ49" s="139"/>
      <c r="AR49" s="393"/>
      <c r="AS49" s="395"/>
      <c r="AT49" s="139"/>
      <c r="AU49" s="393"/>
      <c r="AV49" s="395"/>
      <c r="AW49" s="149"/>
      <c r="AX49" s="150"/>
      <c r="AY49" s="208"/>
      <c r="AZ49" s="204">
        <v>1.8</v>
      </c>
      <c r="BA49" s="136" t="str">
        <f t="shared" si="10"/>
        <v>/</v>
      </c>
      <c r="BB49" s="203">
        <v>0.25</v>
      </c>
      <c r="BC49" s="204">
        <f t="shared" si="16"/>
        <v>1.8</v>
      </c>
      <c r="BD49" s="136" t="str">
        <f t="shared" si="11"/>
        <v>/</v>
      </c>
      <c r="BE49" s="203">
        <f t="shared" si="17"/>
        <v>0.25</v>
      </c>
      <c r="BF49" s="218"/>
      <c r="BG49" s="150"/>
      <c r="BH49" s="150"/>
      <c r="BI49" s="139"/>
      <c r="BJ49" s="147"/>
      <c r="BK49" s="395"/>
      <c r="BL49" s="139"/>
      <c r="BM49" s="147"/>
      <c r="BN49" s="395"/>
      <c r="BO49" s="139"/>
      <c r="BP49" s="136"/>
      <c r="BQ49" s="203"/>
      <c r="BR49" s="381">
        <f t="shared" si="18"/>
        <v>0</v>
      </c>
      <c r="BS49" s="136"/>
      <c r="BT49" s="203">
        <f t="shared" si="19"/>
        <v>0</v>
      </c>
      <c r="BU49" s="207"/>
    </row>
    <row r="50" spans="1:73" ht="31.5" x14ac:dyDescent="0.25">
      <c r="A50" s="209">
        <v>30</v>
      </c>
      <c r="B50" s="214" t="s">
        <v>160</v>
      </c>
      <c r="C50" s="134"/>
      <c r="D50" s="132"/>
      <c r="E50" s="132"/>
      <c r="F50" s="132"/>
      <c r="G50" s="133"/>
      <c r="H50" s="132"/>
      <c r="I50" s="132"/>
      <c r="J50" s="132"/>
      <c r="K50" s="132"/>
      <c r="L50" s="133"/>
      <c r="M50" s="134"/>
      <c r="N50" s="132"/>
      <c r="O50" s="132"/>
      <c r="P50" s="132"/>
      <c r="Q50" s="132"/>
      <c r="R50" s="144"/>
      <c r="S50" s="145"/>
      <c r="T50" s="204">
        <v>1.45</v>
      </c>
      <c r="U50" s="136" t="str">
        <f t="shared" si="8"/>
        <v>/</v>
      </c>
      <c r="V50" s="204">
        <v>0.4</v>
      </c>
      <c r="W50" s="144"/>
      <c r="X50" s="145"/>
      <c r="Y50" s="204">
        <f t="shared" si="12"/>
        <v>1.45</v>
      </c>
      <c r="Z50" s="136" t="str">
        <f t="shared" si="9"/>
        <v>/</v>
      </c>
      <c r="AA50" s="203">
        <f t="shared" si="13"/>
        <v>0.4</v>
      </c>
      <c r="AB50" s="218"/>
      <c r="AC50" s="136"/>
      <c r="AD50" s="167"/>
      <c r="AE50" s="394"/>
      <c r="AF50" s="393"/>
      <c r="AG50" s="395"/>
      <c r="AH50" s="146"/>
      <c r="AI50" s="136"/>
      <c r="AJ50" s="158"/>
      <c r="AK50" s="394"/>
      <c r="AL50" s="393"/>
      <c r="AM50" s="395"/>
      <c r="AN50" s="243">
        <f t="shared" si="14"/>
        <v>0</v>
      </c>
      <c r="AO50" s="136"/>
      <c r="AP50" s="167">
        <f t="shared" si="15"/>
        <v>0</v>
      </c>
      <c r="AQ50" s="139"/>
      <c r="AR50" s="393"/>
      <c r="AS50" s="395"/>
      <c r="AT50" s="139"/>
      <c r="AU50" s="393"/>
      <c r="AV50" s="395"/>
      <c r="AW50" s="149"/>
      <c r="AX50" s="150"/>
      <c r="AY50" s="208"/>
      <c r="AZ50" s="204">
        <v>1.45</v>
      </c>
      <c r="BA50" s="136" t="str">
        <f t="shared" si="10"/>
        <v>/</v>
      </c>
      <c r="BB50" s="203">
        <v>0.16</v>
      </c>
      <c r="BC50" s="204">
        <f t="shared" si="16"/>
        <v>1.45</v>
      </c>
      <c r="BD50" s="136" t="str">
        <f t="shared" si="11"/>
        <v>/</v>
      </c>
      <c r="BE50" s="203">
        <f t="shared" si="17"/>
        <v>0.16</v>
      </c>
      <c r="BF50" s="218"/>
      <c r="BG50" s="150"/>
      <c r="BH50" s="150"/>
      <c r="BI50" s="139"/>
      <c r="BJ50" s="147"/>
      <c r="BK50" s="395"/>
      <c r="BL50" s="156"/>
      <c r="BM50" s="140"/>
      <c r="BN50" s="158"/>
      <c r="BO50" s="139"/>
      <c r="BP50" s="136"/>
      <c r="BQ50" s="203"/>
      <c r="BR50" s="381">
        <f t="shared" si="18"/>
        <v>0</v>
      </c>
      <c r="BS50" s="136"/>
      <c r="BT50" s="203">
        <f t="shared" si="19"/>
        <v>0</v>
      </c>
      <c r="BU50" s="207"/>
    </row>
    <row r="51" spans="1:73" ht="31.5" x14ac:dyDescent="0.25">
      <c r="A51" s="209">
        <v>31</v>
      </c>
      <c r="B51" s="377" t="s">
        <v>161</v>
      </c>
      <c r="C51" s="134"/>
      <c r="D51" s="132"/>
      <c r="E51" s="132"/>
      <c r="F51" s="132"/>
      <c r="G51" s="133"/>
      <c r="H51" s="132"/>
      <c r="I51" s="132"/>
      <c r="J51" s="132"/>
      <c r="K51" s="132"/>
      <c r="L51" s="133"/>
      <c r="M51" s="134"/>
      <c r="N51" s="132"/>
      <c r="O51" s="132"/>
      <c r="P51" s="132"/>
      <c r="Q51" s="132"/>
      <c r="R51" s="144"/>
      <c r="S51" s="145"/>
      <c r="T51" s="204">
        <v>2.2200000000000002</v>
      </c>
      <c r="U51" s="136" t="str">
        <f t="shared" si="8"/>
        <v>/</v>
      </c>
      <c r="V51" s="204"/>
      <c r="W51" s="144"/>
      <c r="X51" s="145"/>
      <c r="Y51" s="204">
        <f t="shared" si="12"/>
        <v>2.2200000000000002</v>
      </c>
      <c r="Z51" s="136" t="str">
        <f t="shared" si="9"/>
        <v>/</v>
      </c>
      <c r="AA51" s="203">
        <f t="shared" si="13"/>
        <v>0</v>
      </c>
      <c r="AB51" s="245"/>
      <c r="AC51" s="136"/>
      <c r="AD51" s="167"/>
      <c r="AE51" s="394"/>
      <c r="AF51" s="393"/>
      <c r="AG51" s="395"/>
      <c r="AH51" s="146"/>
      <c r="AI51" s="136"/>
      <c r="AJ51" s="242"/>
      <c r="AK51" s="394"/>
      <c r="AL51" s="393"/>
      <c r="AM51" s="395"/>
      <c r="AN51" s="243">
        <f t="shared" si="14"/>
        <v>0</v>
      </c>
      <c r="AO51" s="393"/>
      <c r="AP51" s="167">
        <f t="shared" si="15"/>
        <v>0</v>
      </c>
      <c r="AQ51" s="139"/>
      <c r="AR51" s="393"/>
      <c r="AS51" s="395"/>
      <c r="AT51" s="139"/>
      <c r="AU51" s="393"/>
      <c r="AV51" s="395"/>
      <c r="AW51" s="149"/>
      <c r="AX51" s="150"/>
      <c r="AY51" s="208"/>
      <c r="AZ51" s="204">
        <v>2.2200000000000002</v>
      </c>
      <c r="BA51" s="136" t="str">
        <f t="shared" si="10"/>
        <v>/</v>
      </c>
      <c r="BB51" s="203"/>
      <c r="BC51" s="204">
        <f t="shared" si="16"/>
        <v>2.2200000000000002</v>
      </c>
      <c r="BD51" s="136" t="str">
        <f t="shared" si="11"/>
        <v>/</v>
      </c>
      <c r="BE51" s="203">
        <f t="shared" si="17"/>
        <v>0</v>
      </c>
      <c r="BF51" s="245"/>
      <c r="BG51" s="150"/>
      <c r="BH51" s="150"/>
      <c r="BI51" s="139"/>
      <c r="BJ51" s="147"/>
      <c r="BK51" s="395"/>
      <c r="BL51" s="139"/>
      <c r="BM51" s="147"/>
      <c r="BN51" s="395"/>
      <c r="BO51" s="139"/>
      <c r="BP51" s="136"/>
      <c r="BQ51" s="203"/>
      <c r="BR51" s="381">
        <f t="shared" si="18"/>
        <v>0</v>
      </c>
      <c r="BS51" s="136"/>
      <c r="BT51" s="203">
        <f t="shared" si="19"/>
        <v>0</v>
      </c>
      <c r="BU51" s="207"/>
    </row>
    <row r="52" spans="1:73" x14ac:dyDescent="0.25">
      <c r="A52" s="209">
        <v>32</v>
      </c>
      <c r="B52" s="199" t="s">
        <v>84</v>
      </c>
      <c r="C52" s="134"/>
      <c r="D52" s="132"/>
      <c r="E52" s="132"/>
      <c r="F52" s="132"/>
      <c r="G52" s="133"/>
      <c r="H52" s="132"/>
      <c r="I52" s="132"/>
      <c r="J52" s="132"/>
      <c r="K52" s="132"/>
      <c r="L52" s="133"/>
      <c r="M52" s="134"/>
      <c r="N52" s="132"/>
      <c r="O52" s="132"/>
      <c r="P52" s="132"/>
      <c r="Q52" s="132"/>
      <c r="R52" s="144"/>
      <c r="S52" s="145"/>
      <c r="T52" s="204"/>
      <c r="U52" s="136" t="str">
        <f t="shared" si="8"/>
        <v/>
      </c>
      <c r="V52" s="204"/>
      <c r="W52" s="144"/>
      <c r="X52" s="145"/>
      <c r="Y52" s="204">
        <f t="shared" si="12"/>
        <v>0</v>
      </c>
      <c r="Z52" s="136" t="str">
        <f t="shared" si="9"/>
        <v/>
      </c>
      <c r="AA52" s="203">
        <f t="shared" si="13"/>
        <v>0</v>
      </c>
      <c r="AB52" s="218"/>
      <c r="AC52" s="136"/>
      <c r="AD52" s="167"/>
      <c r="AE52" s="394"/>
      <c r="AF52" s="393"/>
      <c r="AG52" s="395"/>
      <c r="AH52" s="146"/>
      <c r="AI52" s="136"/>
      <c r="AJ52" s="242"/>
      <c r="AK52" s="394"/>
      <c r="AL52" s="393"/>
      <c r="AM52" s="395"/>
      <c r="AN52" s="243">
        <f t="shared" si="14"/>
        <v>0</v>
      </c>
      <c r="AO52" s="393"/>
      <c r="AP52" s="167">
        <f t="shared" si="15"/>
        <v>0</v>
      </c>
      <c r="AQ52" s="139"/>
      <c r="AR52" s="393"/>
      <c r="AS52" s="395"/>
      <c r="AT52" s="139"/>
      <c r="AU52" s="393"/>
      <c r="AV52" s="395"/>
      <c r="AW52" s="149"/>
      <c r="AX52" s="150"/>
      <c r="AY52" s="208"/>
      <c r="AZ52" s="204"/>
      <c r="BA52" s="136" t="str">
        <f t="shared" si="10"/>
        <v/>
      </c>
      <c r="BB52" s="203"/>
      <c r="BC52" s="204">
        <f t="shared" si="16"/>
        <v>0</v>
      </c>
      <c r="BD52" s="136" t="str">
        <f t="shared" si="11"/>
        <v/>
      </c>
      <c r="BE52" s="203">
        <f t="shared" si="17"/>
        <v>0</v>
      </c>
      <c r="BF52" s="218"/>
      <c r="BG52" s="150"/>
      <c r="BH52" s="150"/>
      <c r="BI52" s="139"/>
      <c r="BJ52" s="147"/>
      <c r="BK52" s="395"/>
      <c r="BL52" s="139"/>
      <c r="BM52" s="147"/>
      <c r="BN52" s="395"/>
      <c r="BO52" s="139"/>
      <c r="BP52" s="136"/>
      <c r="BQ52" s="203"/>
      <c r="BR52" s="381">
        <f t="shared" si="18"/>
        <v>0</v>
      </c>
      <c r="BS52" s="136"/>
      <c r="BT52" s="203">
        <f t="shared" si="19"/>
        <v>0</v>
      </c>
      <c r="BU52" s="207"/>
    </row>
    <row r="53" spans="1:73" ht="31.5" x14ac:dyDescent="0.25">
      <c r="A53" s="209">
        <v>33</v>
      </c>
      <c r="B53" s="377" t="s">
        <v>162</v>
      </c>
      <c r="C53" s="134"/>
      <c r="D53" s="132"/>
      <c r="E53" s="132"/>
      <c r="F53" s="132"/>
      <c r="G53" s="133"/>
      <c r="H53" s="132"/>
      <c r="I53" s="132"/>
      <c r="J53" s="132"/>
      <c r="K53" s="132"/>
      <c r="L53" s="133"/>
      <c r="M53" s="134"/>
      <c r="N53" s="132"/>
      <c r="O53" s="132"/>
      <c r="P53" s="132"/>
      <c r="Q53" s="132"/>
      <c r="R53" s="144"/>
      <c r="S53" s="145"/>
      <c r="T53" s="204">
        <v>6.35</v>
      </c>
      <c r="U53" s="136" t="str">
        <f t="shared" si="8"/>
        <v>/</v>
      </c>
      <c r="V53" s="204">
        <v>0.9</v>
      </c>
      <c r="W53" s="144"/>
      <c r="X53" s="145"/>
      <c r="Y53" s="204">
        <f t="shared" si="12"/>
        <v>6.35</v>
      </c>
      <c r="Z53" s="136" t="str">
        <f t="shared" si="9"/>
        <v>/</v>
      </c>
      <c r="AA53" s="203">
        <f t="shared" si="13"/>
        <v>0.9</v>
      </c>
      <c r="AB53" s="218"/>
      <c r="AC53" s="136"/>
      <c r="AD53" s="167"/>
      <c r="AE53" s="394"/>
      <c r="AF53" s="393"/>
      <c r="AG53" s="395"/>
      <c r="AH53" s="146"/>
      <c r="AI53" s="136"/>
      <c r="AJ53" s="242"/>
      <c r="AK53" s="394"/>
      <c r="AL53" s="393"/>
      <c r="AM53" s="395"/>
      <c r="AN53" s="243">
        <f t="shared" si="14"/>
        <v>0</v>
      </c>
      <c r="AO53" s="393"/>
      <c r="AP53" s="167">
        <f t="shared" si="15"/>
        <v>0</v>
      </c>
      <c r="AQ53" s="139"/>
      <c r="AR53" s="393"/>
      <c r="AS53" s="395"/>
      <c r="AT53" s="139"/>
      <c r="AU53" s="393"/>
      <c r="AV53" s="395"/>
      <c r="AW53" s="149"/>
      <c r="AX53" s="150"/>
      <c r="AY53" s="208"/>
      <c r="AZ53" s="204">
        <v>6.35</v>
      </c>
      <c r="BA53" s="136" t="str">
        <f t="shared" si="10"/>
        <v>/</v>
      </c>
      <c r="BB53" s="203">
        <v>0.65</v>
      </c>
      <c r="BC53" s="204">
        <f t="shared" si="16"/>
        <v>6.35</v>
      </c>
      <c r="BD53" s="136" t="str">
        <f t="shared" si="11"/>
        <v>/</v>
      </c>
      <c r="BE53" s="203">
        <f t="shared" si="17"/>
        <v>0.65</v>
      </c>
      <c r="BF53" s="218"/>
      <c r="BG53" s="150"/>
      <c r="BH53" s="150"/>
      <c r="BI53" s="139"/>
      <c r="BJ53" s="147"/>
      <c r="BK53" s="395"/>
      <c r="BL53" s="139"/>
      <c r="BM53" s="147"/>
      <c r="BN53" s="395"/>
      <c r="BO53" s="139"/>
      <c r="BP53" s="136"/>
      <c r="BQ53" s="203"/>
      <c r="BR53" s="381">
        <f t="shared" si="18"/>
        <v>0</v>
      </c>
      <c r="BS53" s="136"/>
      <c r="BT53" s="203">
        <f t="shared" si="19"/>
        <v>0</v>
      </c>
      <c r="BU53" s="207"/>
    </row>
    <row r="54" spans="1:73" ht="31.5" x14ac:dyDescent="0.25">
      <c r="A54" s="209">
        <v>34</v>
      </c>
      <c r="B54" s="201" t="s">
        <v>163</v>
      </c>
      <c r="C54" s="134"/>
      <c r="D54" s="132"/>
      <c r="E54" s="132"/>
      <c r="F54" s="132"/>
      <c r="G54" s="133"/>
      <c r="H54" s="132"/>
      <c r="I54" s="132"/>
      <c r="J54" s="132"/>
      <c r="K54" s="132"/>
      <c r="L54" s="133"/>
      <c r="M54" s="134"/>
      <c r="N54" s="132"/>
      <c r="O54" s="132"/>
      <c r="P54" s="132"/>
      <c r="Q54" s="132"/>
      <c r="R54" s="144"/>
      <c r="S54" s="145"/>
      <c r="T54" s="204">
        <v>1.5</v>
      </c>
      <c r="U54" s="136" t="str">
        <f t="shared" si="8"/>
        <v>/</v>
      </c>
      <c r="V54" s="204"/>
      <c r="W54" s="144"/>
      <c r="X54" s="145"/>
      <c r="Y54" s="204">
        <f t="shared" si="12"/>
        <v>1.5</v>
      </c>
      <c r="Z54" s="136" t="str">
        <f t="shared" si="9"/>
        <v>/</v>
      </c>
      <c r="AA54" s="203">
        <f t="shared" si="13"/>
        <v>0</v>
      </c>
      <c r="AB54" s="218"/>
      <c r="AC54" s="136"/>
      <c r="AD54" s="167"/>
      <c r="AE54" s="394"/>
      <c r="AF54" s="393"/>
      <c r="AG54" s="395"/>
      <c r="AH54" s="146"/>
      <c r="AI54" s="136"/>
      <c r="AJ54" s="242"/>
      <c r="AK54" s="394"/>
      <c r="AL54" s="393"/>
      <c r="AM54" s="395"/>
      <c r="AN54" s="243">
        <f t="shared" si="14"/>
        <v>0</v>
      </c>
      <c r="AO54" s="393"/>
      <c r="AP54" s="167">
        <f t="shared" si="15"/>
        <v>0</v>
      </c>
      <c r="AQ54" s="139"/>
      <c r="AR54" s="393"/>
      <c r="AS54" s="395"/>
      <c r="AT54" s="139"/>
      <c r="AU54" s="393"/>
      <c r="AV54" s="395"/>
      <c r="AW54" s="149"/>
      <c r="AX54" s="150"/>
      <c r="AY54" s="208"/>
      <c r="AZ54" s="204">
        <v>1.5</v>
      </c>
      <c r="BA54" s="136" t="str">
        <f t="shared" si="10"/>
        <v>/</v>
      </c>
      <c r="BB54" s="203"/>
      <c r="BC54" s="204">
        <f t="shared" si="16"/>
        <v>1.5</v>
      </c>
      <c r="BD54" s="136" t="str">
        <f t="shared" si="11"/>
        <v>/</v>
      </c>
      <c r="BE54" s="203">
        <f t="shared" si="17"/>
        <v>0</v>
      </c>
      <c r="BF54" s="218"/>
      <c r="BG54" s="150"/>
      <c r="BH54" s="150"/>
      <c r="BI54" s="139"/>
      <c r="BJ54" s="147"/>
      <c r="BK54" s="395"/>
      <c r="BL54" s="139"/>
      <c r="BM54" s="147"/>
      <c r="BN54" s="395"/>
      <c r="BO54" s="139"/>
      <c r="BP54" s="136"/>
      <c r="BQ54" s="203"/>
      <c r="BR54" s="381">
        <f t="shared" si="18"/>
        <v>0</v>
      </c>
      <c r="BS54" s="136"/>
      <c r="BT54" s="203">
        <f t="shared" si="19"/>
        <v>0</v>
      </c>
      <c r="BU54" s="207"/>
    </row>
    <row r="55" spans="1:73" ht="31.5" x14ac:dyDescent="0.25">
      <c r="A55" s="209">
        <v>35</v>
      </c>
      <c r="B55" s="201" t="s">
        <v>164</v>
      </c>
      <c r="C55" s="134"/>
      <c r="D55" s="132"/>
      <c r="E55" s="132"/>
      <c r="F55" s="132"/>
      <c r="G55" s="133"/>
      <c r="H55" s="132"/>
      <c r="I55" s="132"/>
      <c r="J55" s="132"/>
      <c r="K55" s="132"/>
      <c r="L55" s="133"/>
      <c r="M55" s="134"/>
      <c r="N55" s="132"/>
      <c r="O55" s="132"/>
      <c r="P55" s="132"/>
      <c r="Q55" s="132"/>
      <c r="R55" s="144"/>
      <c r="S55" s="145"/>
      <c r="T55" s="204">
        <v>2.1</v>
      </c>
      <c r="U55" s="136" t="str">
        <f t="shared" si="8"/>
        <v>/</v>
      </c>
      <c r="V55" s="204">
        <v>0.1</v>
      </c>
      <c r="W55" s="144"/>
      <c r="X55" s="145"/>
      <c r="Y55" s="204">
        <f t="shared" si="12"/>
        <v>2.1</v>
      </c>
      <c r="Z55" s="136" t="str">
        <f t="shared" si="9"/>
        <v>/</v>
      </c>
      <c r="AA55" s="203">
        <f t="shared" si="13"/>
        <v>0.1</v>
      </c>
      <c r="AB55" s="218"/>
      <c r="AC55" s="136"/>
      <c r="AD55" s="167"/>
      <c r="AE55" s="394"/>
      <c r="AF55" s="393"/>
      <c r="AG55" s="395"/>
      <c r="AH55" s="146"/>
      <c r="AI55" s="136"/>
      <c r="AJ55" s="242"/>
      <c r="AK55" s="394"/>
      <c r="AL55" s="393"/>
      <c r="AM55" s="395"/>
      <c r="AN55" s="243">
        <f t="shared" si="14"/>
        <v>0</v>
      </c>
      <c r="AO55" s="393"/>
      <c r="AP55" s="167">
        <f t="shared" si="15"/>
        <v>0</v>
      </c>
      <c r="AQ55" s="139"/>
      <c r="AR55" s="393"/>
      <c r="AS55" s="395"/>
      <c r="AT55" s="139"/>
      <c r="AU55" s="393"/>
      <c r="AV55" s="395"/>
      <c r="AW55" s="149"/>
      <c r="AX55" s="150"/>
      <c r="AY55" s="208"/>
      <c r="AZ55" s="204">
        <v>2.1</v>
      </c>
      <c r="BA55" s="136" t="str">
        <f t="shared" si="10"/>
        <v>/</v>
      </c>
      <c r="BB55" s="203">
        <v>0.1</v>
      </c>
      <c r="BC55" s="204">
        <f t="shared" si="16"/>
        <v>2.1</v>
      </c>
      <c r="BD55" s="136" t="str">
        <f t="shared" si="11"/>
        <v>/</v>
      </c>
      <c r="BE55" s="203">
        <f t="shared" si="17"/>
        <v>0.1</v>
      </c>
      <c r="BF55" s="218"/>
      <c r="BG55" s="150"/>
      <c r="BH55" s="150"/>
      <c r="BI55" s="139"/>
      <c r="BJ55" s="147"/>
      <c r="BK55" s="395"/>
      <c r="BL55" s="139"/>
      <c r="BM55" s="147"/>
      <c r="BN55" s="395"/>
      <c r="BO55" s="139"/>
      <c r="BP55" s="136"/>
      <c r="BQ55" s="203"/>
      <c r="BR55" s="381">
        <f t="shared" si="18"/>
        <v>0</v>
      </c>
      <c r="BS55" s="136"/>
      <c r="BT55" s="203">
        <f t="shared" si="19"/>
        <v>0</v>
      </c>
      <c r="BU55" s="207"/>
    </row>
    <row r="56" spans="1:73" x14ac:dyDescent="0.25">
      <c r="A56" s="209">
        <v>36</v>
      </c>
      <c r="B56" s="194" t="s">
        <v>85</v>
      </c>
      <c r="C56" s="134"/>
      <c r="D56" s="132"/>
      <c r="E56" s="132"/>
      <c r="F56" s="132"/>
      <c r="G56" s="133"/>
      <c r="H56" s="132"/>
      <c r="I56" s="132"/>
      <c r="J56" s="132"/>
      <c r="K56" s="132"/>
      <c r="L56" s="133"/>
      <c r="M56" s="134"/>
      <c r="N56" s="132"/>
      <c r="O56" s="132"/>
      <c r="P56" s="132"/>
      <c r="Q56" s="132"/>
      <c r="R56" s="144"/>
      <c r="S56" s="145"/>
      <c r="T56" s="204"/>
      <c r="U56" s="136" t="str">
        <f t="shared" si="8"/>
        <v/>
      </c>
      <c r="V56" s="204"/>
      <c r="W56" s="144"/>
      <c r="X56" s="145"/>
      <c r="Y56" s="204">
        <f t="shared" si="12"/>
        <v>0</v>
      </c>
      <c r="Z56" s="136" t="str">
        <f t="shared" si="9"/>
        <v/>
      </c>
      <c r="AA56" s="203">
        <f t="shared" si="13"/>
        <v>0</v>
      </c>
      <c r="AB56" s="218"/>
      <c r="AC56" s="136"/>
      <c r="AD56" s="167"/>
      <c r="AE56" s="394"/>
      <c r="AF56" s="393"/>
      <c r="AG56" s="395"/>
      <c r="AH56" s="146"/>
      <c r="AI56" s="136"/>
      <c r="AJ56" s="159"/>
      <c r="AK56" s="394"/>
      <c r="AL56" s="393"/>
      <c r="AM56" s="395"/>
      <c r="AN56" s="243">
        <f t="shared" si="14"/>
        <v>0</v>
      </c>
      <c r="AO56" s="246"/>
      <c r="AP56" s="167">
        <f t="shared" si="15"/>
        <v>0</v>
      </c>
      <c r="AQ56" s="139"/>
      <c r="AR56" s="393"/>
      <c r="AS56" s="395"/>
      <c r="AT56" s="139"/>
      <c r="AU56" s="393"/>
      <c r="AV56" s="395"/>
      <c r="AW56" s="149"/>
      <c r="AX56" s="150"/>
      <c r="AY56" s="208"/>
      <c r="AZ56" s="204"/>
      <c r="BA56" s="136" t="str">
        <f t="shared" si="10"/>
        <v/>
      </c>
      <c r="BB56" s="203"/>
      <c r="BC56" s="204">
        <f t="shared" si="16"/>
        <v>0</v>
      </c>
      <c r="BD56" s="136" t="str">
        <f t="shared" si="11"/>
        <v/>
      </c>
      <c r="BE56" s="203">
        <f t="shared" si="17"/>
        <v>0</v>
      </c>
      <c r="BF56" s="218"/>
      <c r="BG56" s="150"/>
      <c r="BH56" s="150"/>
      <c r="BI56" s="139"/>
      <c r="BJ56" s="147"/>
      <c r="BK56" s="395"/>
      <c r="BL56" s="156"/>
      <c r="BM56" s="160"/>
      <c r="BN56" s="159"/>
      <c r="BO56" s="139"/>
      <c r="BP56" s="136"/>
      <c r="BQ56" s="203"/>
      <c r="BR56" s="381">
        <f t="shared" si="18"/>
        <v>0</v>
      </c>
      <c r="BS56" s="136"/>
      <c r="BT56" s="203">
        <f t="shared" si="19"/>
        <v>0</v>
      </c>
      <c r="BU56" s="207"/>
    </row>
    <row r="57" spans="1:73" x14ac:dyDescent="0.25">
      <c r="A57" s="209">
        <v>37</v>
      </c>
      <c r="B57" s="214" t="s">
        <v>165</v>
      </c>
      <c r="C57" s="134"/>
      <c r="D57" s="132"/>
      <c r="E57" s="132"/>
      <c r="F57" s="132"/>
      <c r="G57" s="133"/>
      <c r="H57" s="132"/>
      <c r="I57" s="132"/>
      <c r="J57" s="132"/>
      <c r="K57" s="132"/>
      <c r="L57" s="133"/>
      <c r="M57" s="134"/>
      <c r="N57" s="132"/>
      <c r="O57" s="132"/>
      <c r="P57" s="132"/>
      <c r="Q57" s="132"/>
      <c r="R57" s="144"/>
      <c r="S57" s="145"/>
      <c r="T57" s="204">
        <v>3.47</v>
      </c>
      <c r="U57" s="136" t="str">
        <f t="shared" si="8"/>
        <v>/</v>
      </c>
      <c r="V57" s="204"/>
      <c r="W57" s="144"/>
      <c r="X57" s="145"/>
      <c r="Y57" s="204">
        <f t="shared" si="12"/>
        <v>3.47</v>
      </c>
      <c r="Z57" s="136" t="str">
        <f t="shared" si="9"/>
        <v>/</v>
      </c>
      <c r="AA57" s="203">
        <f t="shared" si="13"/>
        <v>0</v>
      </c>
      <c r="AB57" s="218"/>
      <c r="AC57" s="136"/>
      <c r="AD57" s="167"/>
      <c r="AE57" s="394"/>
      <c r="AF57" s="393"/>
      <c r="AG57" s="395"/>
      <c r="AH57" s="146"/>
      <c r="AI57" s="136"/>
      <c r="AJ57" s="159"/>
      <c r="AK57" s="394"/>
      <c r="AL57" s="393"/>
      <c r="AM57" s="395"/>
      <c r="AN57" s="243">
        <f t="shared" si="14"/>
        <v>0</v>
      </c>
      <c r="AO57" s="136"/>
      <c r="AP57" s="167">
        <f t="shared" si="15"/>
        <v>0</v>
      </c>
      <c r="AQ57" s="139"/>
      <c r="AR57" s="393"/>
      <c r="AS57" s="395"/>
      <c r="AT57" s="139"/>
      <c r="AU57" s="393"/>
      <c r="AV57" s="395"/>
      <c r="AW57" s="149"/>
      <c r="AX57" s="150"/>
      <c r="AY57" s="208"/>
      <c r="AZ57" s="204">
        <v>3.47</v>
      </c>
      <c r="BA57" s="136" t="str">
        <f t="shared" si="10"/>
        <v>/</v>
      </c>
      <c r="BB57" s="203"/>
      <c r="BC57" s="204">
        <f t="shared" si="16"/>
        <v>3.47</v>
      </c>
      <c r="BD57" s="136" t="str">
        <f t="shared" si="11"/>
        <v>/</v>
      </c>
      <c r="BE57" s="203">
        <f t="shared" si="17"/>
        <v>0</v>
      </c>
      <c r="BF57" s="218"/>
      <c r="BG57" s="150"/>
      <c r="BH57" s="150"/>
      <c r="BI57" s="139"/>
      <c r="BJ57" s="147"/>
      <c r="BK57" s="395"/>
      <c r="BL57" s="156"/>
      <c r="BM57" s="160"/>
      <c r="BN57" s="159"/>
      <c r="BO57" s="139"/>
      <c r="BP57" s="136"/>
      <c r="BQ57" s="203"/>
      <c r="BR57" s="381">
        <f t="shared" si="18"/>
        <v>0</v>
      </c>
      <c r="BS57" s="136"/>
      <c r="BT57" s="203">
        <f t="shared" si="19"/>
        <v>0</v>
      </c>
      <c r="BU57" s="207"/>
    </row>
    <row r="58" spans="1:73" ht="31.5" x14ac:dyDescent="0.25">
      <c r="A58" s="209">
        <v>38</v>
      </c>
      <c r="B58" s="214" t="s">
        <v>166</v>
      </c>
      <c r="C58" s="134"/>
      <c r="D58" s="132"/>
      <c r="E58" s="132"/>
      <c r="F58" s="132"/>
      <c r="G58" s="133"/>
      <c r="H58" s="132"/>
      <c r="I58" s="132"/>
      <c r="J58" s="132"/>
      <c r="K58" s="132"/>
      <c r="L58" s="133"/>
      <c r="M58" s="134"/>
      <c r="N58" s="132"/>
      <c r="O58" s="132"/>
      <c r="P58" s="132"/>
      <c r="Q58" s="132"/>
      <c r="R58" s="144"/>
      <c r="S58" s="145"/>
      <c r="T58" s="204">
        <v>1.9</v>
      </c>
      <c r="U58" s="136" t="str">
        <f t="shared" si="8"/>
        <v>/</v>
      </c>
      <c r="V58" s="204">
        <v>0.25</v>
      </c>
      <c r="W58" s="144"/>
      <c r="X58" s="145"/>
      <c r="Y58" s="204">
        <f t="shared" si="12"/>
        <v>1.9</v>
      </c>
      <c r="Z58" s="136" t="str">
        <f t="shared" si="9"/>
        <v>/</v>
      </c>
      <c r="AA58" s="203">
        <f t="shared" si="13"/>
        <v>0.25</v>
      </c>
      <c r="AB58" s="218"/>
      <c r="AC58" s="136"/>
      <c r="AD58" s="167"/>
      <c r="AE58" s="394"/>
      <c r="AF58" s="393"/>
      <c r="AG58" s="395"/>
      <c r="AH58" s="146"/>
      <c r="AI58" s="136"/>
      <c r="AJ58" s="242"/>
      <c r="AK58" s="394"/>
      <c r="AL58" s="393"/>
      <c r="AM58" s="395"/>
      <c r="AN58" s="243">
        <f t="shared" si="14"/>
        <v>0</v>
      </c>
      <c r="AO58" s="393"/>
      <c r="AP58" s="167">
        <f t="shared" si="15"/>
        <v>0</v>
      </c>
      <c r="AQ58" s="139"/>
      <c r="AR58" s="393"/>
      <c r="AS58" s="395"/>
      <c r="AT58" s="139"/>
      <c r="AU58" s="393"/>
      <c r="AV58" s="395"/>
      <c r="AW58" s="149"/>
      <c r="AX58" s="150"/>
      <c r="AY58" s="208"/>
      <c r="AZ58" s="204">
        <v>1.9</v>
      </c>
      <c r="BA58" s="136" t="str">
        <f t="shared" si="10"/>
        <v>/</v>
      </c>
      <c r="BB58" s="203">
        <v>0.25</v>
      </c>
      <c r="BC58" s="204">
        <f t="shared" si="16"/>
        <v>1.9</v>
      </c>
      <c r="BD58" s="136" t="str">
        <f t="shared" si="11"/>
        <v>/</v>
      </c>
      <c r="BE58" s="203">
        <f t="shared" si="17"/>
        <v>0.25</v>
      </c>
      <c r="BF58" s="218"/>
      <c r="BG58" s="150"/>
      <c r="BH58" s="150"/>
      <c r="BI58" s="139"/>
      <c r="BJ58" s="147"/>
      <c r="BK58" s="395"/>
      <c r="BL58" s="139"/>
      <c r="BM58" s="147"/>
      <c r="BN58" s="395"/>
      <c r="BO58" s="139"/>
      <c r="BP58" s="136"/>
      <c r="BQ58" s="203"/>
      <c r="BR58" s="381">
        <f t="shared" si="18"/>
        <v>0</v>
      </c>
      <c r="BS58" s="136"/>
      <c r="BT58" s="203">
        <f t="shared" si="19"/>
        <v>0</v>
      </c>
      <c r="BU58" s="207"/>
    </row>
    <row r="59" spans="1:73" ht="31.5" x14ac:dyDescent="0.25">
      <c r="A59" s="209">
        <v>39</v>
      </c>
      <c r="B59" s="201" t="s">
        <v>167</v>
      </c>
      <c r="C59" s="134"/>
      <c r="D59" s="132"/>
      <c r="E59" s="132"/>
      <c r="F59" s="132"/>
      <c r="G59" s="133"/>
      <c r="H59" s="132"/>
      <c r="I59" s="132"/>
      <c r="J59" s="132"/>
      <c r="K59" s="132"/>
      <c r="L59" s="133"/>
      <c r="M59" s="134"/>
      <c r="N59" s="132"/>
      <c r="O59" s="132"/>
      <c r="P59" s="132"/>
      <c r="Q59" s="132"/>
      <c r="R59" s="144"/>
      <c r="S59" s="145"/>
      <c r="T59" s="204">
        <v>2.2400000000000002</v>
      </c>
      <c r="U59" s="136" t="str">
        <f t="shared" si="8"/>
        <v>/</v>
      </c>
      <c r="V59" s="204">
        <v>0.4</v>
      </c>
      <c r="W59" s="144"/>
      <c r="X59" s="145"/>
      <c r="Y59" s="204">
        <f t="shared" si="12"/>
        <v>2.2400000000000002</v>
      </c>
      <c r="Z59" s="136" t="str">
        <f t="shared" si="9"/>
        <v>/</v>
      </c>
      <c r="AA59" s="203">
        <f t="shared" si="13"/>
        <v>0.4</v>
      </c>
      <c r="AB59" s="218"/>
      <c r="AC59" s="136"/>
      <c r="AD59" s="167"/>
      <c r="AE59" s="394"/>
      <c r="AF59" s="393"/>
      <c r="AG59" s="395"/>
      <c r="AH59" s="146"/>
      <c r="AI59" s="136"/>
      <c r="AJ59" s="242"/>
      <c r="AK59" s="394"/>
      <c r="AL59" s="393"/>
      <c r="AM59" s="395"/>
      <c r="AN59" s="243">
        <f t="shared" si="14"/>
        <v>0</v>
      </c>
      <c r="AO59" s="393"/>
      <c r="AP59" s="167">
        <f t="shared" si="15"/>
        <v>0</v>
      </c>
      <c r="AQ59" s="139"/>
      <c r="AR59" s="393"/>
      <c r="AS59" s="395"/>
      <c r="AT59" s="139"/>
      <c r="AU59" s="393"/>
      <c r="AV59" s="395"/>
      <c r="AW59" s="149"/>
      <c r="AX59" s="150"/>
      <c r="AY59" s="208"/>
      <c r="AZ59" s="204">
        <v>2.2400000000000002</v>
      </c>
      <c r="BA59" s="136" t="str">
        <f t="shared" si="10"/>
        <v>/</v>
      </c>
      <c r="BB59" s="203">
        <v>0.4</v>
      </c>
      <c r="BC59" s="204">
        <f t="shared" si="16"/>
        <v>2.2400000000000002</v>
      </c>
      <c r="BD59" s="136" t="str">
        <f t="shared" si="11"/>
        <v>/</v>
      </c>
      <c r="BE59" s="203">
        <f t="shared" si="17"/>
        <v>0.4</v>
      </c>
      <c r="BF59" s="218"/>
      <c r="BG59" s="150"/>
      <c r="BH59" s="150"/>
      <c r="BI59" s="139"/>
      <c r="BJ59" s="147"/>
      <c r="BK59" s="395"/>
      <c r="BL59" s="139"/>
      <c r="BM59" s="147"/>
      <c r="BN59" s="395"/>
      <c r="BO59" s="139"/>
      <c r="BP59" s="136"/>
      <c r="BQ59" s="203"/>
      <c r="BR59" s="381">
        <f t="shared" si="18"/>
        <v>0</v>
      </c>
      <c r="BS59" s="136"/>
      <c r="BT59" s="203">
        <f t="shared" si="19"/>
        <v>0</v>
      </c>
      <c r="BU59" s="207"/>
    </row>
    <row r="60" spans="1:73" ht="47.25" x14ac:dyDescent="0.25">
      <c r="A60" s="209">
        <v>40</v>
      </c>
      <c r="B60" s="201" t="s">
        <v>168</v>
      </c>
      <c r="C60" s="134"/>
      <c r="D60" s="132"/>
      <c r="E60" s="132"/>
      <c r="F60" s="132"/>
      <c r="G60" s="133"/>
      <c r="H60" s="132"/>
      <c r="I60" s="132"/>
      <c r="J60" s="132"/>
      <c r="K60" s="132"/>
      <c r="L60" s="133"/>
      <c r="M60" s="134"/>
      <c r="N60" s="132"/>
      <c r="O60" s="132"/>
      <c r="P60" s="132"/>
      <c r="Q60" s="132"/>
      <c r="R60" s="144"/>
      <c r="S60" s="145"/>
      <c r="T60" s="204">
        <v>2.68</v>
      </c>
      <c r="U60" s="136" t="str">
        <f t="shared" si="8"/>
        <v>/</v>
      </c>
      <c r="V60" s="204">
        <v>0.16</v>
      </c>
      <c r="W60" s="144"/>
      <c r="X60" s="145"/>
      <c r="Y60" s="204">
        <f t="shared" si="12"/>
        <v>2.68</v>
      </c>
      <c r="Z60" s="136" t="str">
        <f t="shared" si="9"/>
        <v>/</v>
      </c>
      <c r="AA60" s="203">
        <f t="shared" si="13"/>
        <v>0.16</v>
      </c>
      <c r="AB60" s="218"/>
      <c r="AC60" s="136"/>
      <c r="AD60" s="167"/>
      <c r="AE60" s="394"/>
      <c r="AF60" s="393"/>
      <c r="AG60" s="395"/>
      <c r="AH60" s="146"/>
      <c r="AI60" s="136"/>
      <c r="AJ60" s="158"/>
      <c r="AK60" s="394"/>
      <c r="AL60" s="393"/>
      <c r="AM60" s="395"/>
      <c r="AN60" s="243">
        <f t="shared" si="14"/>
        <v>0</v>
      </c>
      <c r="AO60" s="246"/>
      <c r="AP60" s="167">
        <f t="shared" si="15"/>
        <v>0</v>
      </c>
      <c r="AQ60" s="139"/>
      <c r="AR60" s="393"/>
      <c r="AS60" s="395"/>
      <c r="AT60" s="139"/>
      <c r="AU60" s="393"/>
      <c r="AV60" s="395"/>
      <c r="AW60" s="149"/>
      <c r="AX60" s="150"/>
      <c r="AY60" s="208"/>
      <c r="AZ60" s="204">
        <v>2.68</v>
      </c>
      <c r="BA60" s="136" t="str">
        <f t="shared" si="10"/>
        <v>/</v>
      </c>
      <c r="BB60" s="203">
        <v>0.1</v>
      </c>
      <c r="BC60" s="204">
        <f t="shared" si="16"/>
        <v>2.68</v>
      </c>
      <c r="BD60" s="136" t="str">
        <f t="shared" si="11"/>
        <v>/</v>
      </c>
      <c r="BE60" s="203">
        <f t="shared" si="17"/>
        <v>0.1</v>
      </c>
      <c r="BF60" s="218"/>
      <c r="BG60" s="150"/>
      <c r="BH60" s="150"/>
      <c r="BI60" s="139"/>
      <c r="BJ60" s="147"/>
      <c r="BK60" s="395"/>
      <c r="BL60" s="156"/>
      <c r="BM60" s="160"/>
      <c r="BN60" s="159"/>
      <c r="BO60" s="139"/>
      <c r="BP60" s="136"/>
      <c r="BQ60" s="203"/>
      <c r="BR60" s="381">
        <f t="shared" si="18"/>
        <v>0</v>
      </c>
      <c r="BS60" s="136"/>
      <c r="BT60" s="203">
        <f t="shared" si="19"/>
        <v>0</v>
      </c>
      <c r="BU60" s="207"/>
    </row>
    <row r="61" spans="1:73" ht="31.5" x14ac:dyDescent="0.25">
      <c r="A61" s="209">
        <v>41</v>
      </c>
      <c r="B61" s="214" t="s">
        <v>169</v>
      </c>
      <c r="C61" s="134"/>
      <c r="D61" s="132"/>
      <c r="E61" s="132"/>
      <c r="F61" s="132"/>
      <c r="G61" s="133"/>
      <c r="H61" s="132"/>
      <c r="I61" s="132"/>
      <c r="J61" s="132"/>
      <c r="K61" s="132"/>
      <c r="L61" s="133"/>
      <c r="M61" s="134"/>
      <c r="N61" s="132"/>
      <c r="O61" s="132"/>
      <c r="P61" s="132"/>
      <c r="Q61" s="132"/>
      <c r="R61" s="144"/>
      <c r="S61" s="145"/>
      <c r="T61" s="204">
        <v>2.0299999999999998</v>
      </c>
      <c r="U61" s="136" t="str">
        <f t="shared" si="8"/>
        <v>/</v>
      </c>
      <c r="V61" s="204">
        <v>0.4</v>
      </c>
      <c r="W61" s="144"/>
      <c r="X61" s="145"/>
      <c r="Y61" s="204">
        <f t="shared" si="12"/>
        <v>2.0299999999999998</v>
      </c>
      <c r="Z61" s="136" t="str">
        <f t="shared" si="9"/>
        <v>/</v>
      </c>
      <c r="AA61" s="203">
        <f t="shared" si="13"/>
        <v>0.4</v>
      </c>
      <c r="AB61" s="218"/>
      <c r="AC61" s="136"/>
      <c r="AD61" s="167"/>
      <c r="AE61" s="394"/>
      <c r="AF61" s="393"/>
      <c r="AG61" s="395"/>
      <c r="AH61" s="146"/>
      <c r="AI61" s="136"/>
      <c r="AJ61" s="242"/>
      <c r="AK61" s="394"/>
      <c r="AL61" s="393"/>
      <c r="AM61" s="395"/>
      <c r="AN61" s="243">
        <f t="shared" si="14"/>
        <v>0</v>
      </c>
      <c r="AO61" s="393"/>
      <c r="AP61" s="167">
        <f t="shared" si="15"/>
        <v>0</v>
      </c>
      <c r="AQ61" s="139"/>
      <c r="AR61" s="393"/>
      <c r="AS61" s="395"/>
      <c r="AT61" s="139"/>
      <c r="AU61" s="393"/>
      <c r="AV61" s="395"/>
      <c r="AW61" s="149"/>
      <c r="AX61" s="150"/>
      <c r="AY61" s="208"/>
      <c r="AZ61" s="204">
        <v>2.0299999999999998</v>
      </c>
      <c r="BA61" s="136" t="str">
        <f t="shared" si="10"/>
        <v>/</v>
      </c>
      <c r="BB61" s="203">
        <v>0.4</v>
      </c>
      <c r="BC61" s="204">
        <f t="shared" si="16"/>
        <v>2.0299999999999998</v>
      </c>
      <c r="BD61" s="136" t="str">
        <f t="shared" si="11"/>
        <v>/</v>
      </c>
      <c r="BE61" s="203">
        <f t="shared" si="17"/>
        <v>0.4</v>
      </c>
      <c r="BF61" s="218"/>
      <c r="BG61" s="150"/>
      <c r="BH61" s="150"/>
      <c r="BI61" s="139"/>
      <c r="BJ61" s="147"/>
      <c r="BK61" s="395"/>
      <c r="BL61" s="139"/>
      <c r="BM61" s="147"/>
      <c r="BN61" s="395"/>
      <c r="BO61" s="139"/>
      <c r="BP61" s="136"/>
      <c r="BQ61" s="203"/>
      <c r="BR61" s="381">
        <f t="shared" si="18"/>
        <v>0</v>
      </c>
      <c r="BS61" s="136"/>
      <c r="BT61" s="203">
        <f t="shared" si="19"/>
        <v>0</v>
      </c>
      <c r="BU61" s="207"/>
    </row>
    <row r="62" spans="1:73" ht="47.25" x14ac:dyDescent="0.25">
      <c r="A62" s="209">
        <v>42</v>
      </c>
      <c r="B62" s="214" t="s">
        <v>170</v>
      </c>
      <c r="C62" s="134"/>
      <c r="D62" s="132"/>
      <c r="E62" s="132"/>
      <c r="F62" s="132"/>
      <c r="G62" s="133"/>
      <c r="H62" s="132"/>
      <c r="I62" s="132"/>
      <c r="J62" s="132"/>
      <c r="K62" s="132"/>
      <c r="L62" s="133"/>
      <c r="M62" s="134"/>
      <c r="N62" s="132"/>
      <c r="O62" s="132"/>
      <c r="P62" s="132"/>
      <c r="Q62" s="132"/>
      <c r="R62" s="144"/>
      <c r="S62" s="145"/>
      <c r="T62" s="204">
        <v>1.85</v>
      </c>
      <c r="U62" s="136" t="str">
        <f t="shared" si="8"/>
        <v>/</v>
      </c>
      <c r="V62" s="204">
        <v>0.4</v>
      </c>
      <c r="W62" s="144"/>
      <c r="X62" s="145"/>
      <c r="Y62" s="204">
        <f t="shared" si="12"/>
        <v>1.85</v>
      </c>
      <c r="Z62" s="136" t="str">
        <f t="shared" si="9"/>
        <v>/</v>
      </c>
      <c r="AA62" s="203">
        <f t="shared" si="13"/>
        <v>0.4</v>
      </c>
      <c r="AB62" s="218"/>
      <c r="AC62" s="136"/>
      <c r="AD62" s="167"/>
      <c r="AE62" s="394"/>
      <c r="AF62" s="393"/>
      <c r="AG62" s="395"/>
      <c r="AH62" s="146"/>
      <c r="AI62" s="136"/>
      <c r="AJ62" s="242"/>
      <c r="AK62" s="394"/>
      <c r="AL62" s="393"/>
      <c r="AM62" s="395"/>
      <c r="AN62" s="243">
        <f t="shared" si="14"/>
        <v>0</v>
      </c>
      <c r="AO62" s="393"/>
      <c r="AP62" s="167">
        <f t="shared" si="15"/>
        <v>0</v>
      </c>
      <c r="AQ62" s="139"/>
      <c r="AR62" s="393"/>
      <c r="AS62" s="395"/>
      <c r="AT62" s="139"/>
      <c r="AU62" s="393"/>
      <c r="AV62" s="395"/>
      <c r="AW62" s="149"/>
      <c r="AX62" s="150"/>
      <c r="AY62" s="208"/>
      <c r="AZ62" s="204">
        <v>1.85</v>
      </c>
      <c r="BA62" s="136" t="str">
        <f t="shared" si="10"/>
        <v>/</v>
      </c>
      <c r="BB62" s="203">
        <v>0.8</v>
      </c>
      <c r="BC62" s="204">
        <f t="shared" si="16"/>
        <v>1.85</v>
      </c>
      <c r="BD62" s="136" t="str">
        <f t="shared" si="11"/>
        <v>/</v>
      </c>
      <c r="BE62" s="203">
        <f t="shared" si="17"/>
        <v>0.8</v>
      </c>
      <c r="BF62" s="218"/>
      <c r="BG62" s="150"/>
      <c r="BH62" s="150"/>
      <c r="BI62" s="139"/>
      <c r="BJ62" s="147"/>
      <c r="BK62" s="395"/>
      <c r="BL62" s="139"/>
      <c r="BM62" s="147"/>
      <c r="BN62" s="395"/>
      <c r="BO62" s="139"/>
      <c r="BP62" s="136"/>
      <c r="BQ62" s="203"/>
      <c r="BR62" s="381">
        <f t="shared" si="18"/>
        <v>0</v>
      </c>
      <c r="BS62" s="136"/>
      <c r="BT62" s="203">
        <f t="shared" si="19"/>
        <v>0</v>
      </c>
      <c r="BU62" s="207"/>
    </row>
    <row r="63" spans="1:73" ht="47.25" x14ac:dyDescent="0.25">
      <c r="A63" s="209">
        <v>43</v>
      </c>
      <c r="B63" s="214" t="s">
        <v>171</v>
      </c>
      <c r="C63" s="134"/>
      <c r="D63" s="132"/>
      <c r="E63" s="132"/>
      <c r="F63" s="132"/>
      <c r="G63" s="133"/>
      <c r="H63" s="132"/>
      <c r="I63" s="132"/>
      <c r="J63" s="132"/>
      <c r="K63" s="132"/>
      <c r="L63" s="133"/>
      <c r="M63" s="134"/>
      <c r="N63" s="132"/>
      <c r="O63" s="132"/>
      <c r="P63" s="132"/>
      <c r="Q63" s="132"/>
      <c r="R63" s="144"/>
      <c r="S63" s="145"/>
      <c r="T63" s="204">
        <v>0.7</v>
      </c>
      <c r="U63" s="136" t="str">
        <f t="shared" si="8"/>
        <v>/</v>
      </c>
      <c r="V63" s="204">
        <v>0.4</v>
      </c>
      <c r="W63" s="144"/>
      <c r="X63" s="145"/>
      <c r="Y63" s="204">
        <f t="shared" si="12"/>
        <v>0.7</v>
      </c>
      <c r="Z63" s="136" t="str">
        <f t="shared" si="9"/>
        <v>/</v>
      </c>
      <c r="AA63" s="203">
        <f t="shared" si="13"/>
        <v>0.4</v>
      </c>
      <c r="AB63" s="218"/>
      <c r="AC63" s="136"/>
      <c r="AD63" s="167"/>
      <c r="AE63" s="394"/>
      <c r="AF63" s="393"/>
      <c r="AG63" s="395"/>
      <c r="AH63" s="146"/>
      <c r="AI63" s="136"/>
      <c r="AJ63" s="242"/>
      <c r="AK63" s="394"/>
      <c r="AL63" s="393"/>
      <c r="AM63" s="395"/>
      <c r="AN63" s="243">
        <f t="shared" si="14"/>
        <v>0</v>
      </c>
      <c r="AO63" s="393"/>
      <c r="AP63" s="167">
        <f t="shared" si="15"/>
        <v>0</v>
      </c>
      <c r="AQ63" s="139"/>
      <c r="AR63" s="393"/>
      <c r="AS63" s="395"/>
      <c r="AT63" s="139"/>
      <c r="AU63" s="393"/>
      <c r="AV63" s="395"/>
      <c r="AW63" s="149"/>
      <c r="AX63" s="150"/>
      <c r="AY63" s="208"/>
      <c r="AZ63" s="204">
        <v>0.7</v>
      </c>
      <c r="BA63" s="136" t="str">
        <f t="shared" si="10"/>
        <v>/</v>
      </c>
      <c r="BB63" s="203">
        <v>0.32</v>
      </c>
      <c r="BC63" s="204">
        <f t="shared" si="16"/>
        <v>0.7</v>
      </c>
      <c r="BD63" s="136" t="str">
        <f t="shared" si="11"/>
        <v>/</v>
      </c>
      <c r="BE63" s="203">
        <f t="shared" si="17"/>
        <v>0.32</v>
      </c>
      <c r="BF63" s="218"/>
      <c r="BG63" s="150"/>
      <c r="BH63" s="150"/>
      <c r="BI63" s="139"/>
      <c r="BJ63" s="147"/>
      <c r="BK63" s="395"/>
      <c r="BL63" s="139"/>
      <c r="BM63" s="147"/>
      <c r="BN63" s="395"/>
      <c r="BO63" s="139"/>
      <c r="BP63" s="136"/>
      <c r="BQ63" s="203"/>
      <c r="BR63" s="381">
        <f t="shared" si="18"/>
        <v>0</v>
      </c>
      <c r="BS63" s="136"/>
      <c r="BT63" s="203">
        <f t="shared" si="19"/>
        <v>0</v>
      </c>
      <c r="BU63" s="207"/>
    </row>
    <row r="64" spans="1:73" ht="31.5" x14ac:dyDescent="0.25">
      <c r="A64" s="209">
        <v>44</v>
      </c>
      <c r="B64" s="214" t="s">
        <v>172</v>
      </c>
      <c r="C64" s="134"/>
      <c r="D64" s="132"/>
      <c r="E64" s="132"/>
      <c r="F64" s="132"/>
      <c r="G64" s="133"/>
      <c r="H64" s="132"/>
      <c r="I64" s="132"/>
      <c r="J64" s="132"/>
      <c r="K64" s="132"/>
      <c r="L64" s="133"/>
      <c r="M64" s="134"/>
      <c r="N64" s="132"/>
      <c r="O64" s="132"/>
      <c r="P64" s="132"/>
      <c r="Q64" s="132"/>
      <c r="R64" s="144"/>
      <c r="S64" s="145"/>
      <c r="T64" s="204">
        <v>1.3</v>
      </c>
      <c r="U64" s="136" t="str">
        <f t="shared" si="8"/>
        <v>/</v>
      </c>
      <c r="V64" s="204">
        <v>0.25</v>
      </c>
      <c r="W64" s="144"/>
      <c r="X64" s="145"/>
      <c r="Y64" s="204">
        <f t="shared" si="12"/>
        <v>1.3</v>
      </c>
      <c r="Z64" s="136" t="str">
        <f t="shared" si="9"/>
        <v>/</v>
      </c>
      <c r="AA64" s="203">
        <f t="shared" si="13"/>
        <v>0.25</v>
      </c>
      <c r="AB64" s="218"/>
      <c r="AC64" s="136"/>
      <c r="AD64" s="167"/>
      <c r="AE64" s="394"/>
      <c r="AF64" s="393"/>
      <c r="AG64" s="395"/>
      <c r="AH64" s="146"/>
      <c r="AI64" s="136"/>
      <c r="AJ64" s="242"/>
      <c r="AK64" s="394"/>
      <c r="AL64" s="393"/>
      <c r="AM64" s="395"/>
      <c r="AN64" s="243">
        <f t="shared" si="14"/>
        <v>0</v>
      </c>
      <c r="AO64" s="393"/>
      <c r="AP64" s="167">
        <f t="shared" si="15"/>
        <v>0</v>
      </c>
      <c r="AQ64" s="139"/>
      <c r="AR64" s="393"/>
      <c r="AS64" s="395"/>
      <c r="AT64" s="139"/>
      <c r="AU64" s="393"/>
      <c r="AV64" s="395"/>
      <c r="AW64" s="149"/>
      <c r="AX64" s="150"/>
      <c r="AY64" s="208"/>
      <c r="AZ64" s="204">
        <v>1.3</v>
      </c>
      <c r="BA64" s="136" t="str">
        <f t="shared" si="10"/>
        <v>/</v>
      </c>
      <c r="BB64" s="203">
        <v>0.16</v>
      </c>
      <c r="BC64" s="204">
        <f t="shared" si="16"/>
        <v>1.3</v>
      </c>
      <c r="BD64" s="136" t="str">
        <f t="shared" si="11"/>
        <v>/</v>
      </c>
      <c r="BE64" s="203">
        <f t="shared" si="17"/>
        <v>0.16</v>
      </c>
      <c r="BF64" s="218"/>
      <c r="BG64" s="150"/>
      <c r="BH64" s="150"/>
      <c r="BI64" s="139"/>
      <c r="BJ64" s="147"/>
      <c r="BK64" s="395"/>
      <c r="BL64" s="139"/>
      <c r="BM64" s="147"/>
      <c r="BN64" s="395"/>
      <c r="BO64" s="139"/>
      <c r="BP64" s="136"/>
      <c r="BQ64" s="203"/>
      <c r="BR64" s="381">
        <f t="shared" si="18"/>
        <v>0</v>
      </c>
      <c r="BS64" s="136"/>
      <c r="BT64" s="203">
        <f t="shared" si="19"/>
        <v>0</v>
      </c>
      <c r="BU64" s="207"/>
    </row>
    <row r="65" spans="1:73" x14ac:dyDescent="0.25">
      <c r="A65" s="209">
        <v>45</v>
      </c>
      <c r="B65" s="198" t="s">
        <v>86</v>
      </c>
      <c r="C65" s="134"/>
      <c r="D65" s="132"/>
      <c r="E65" s="132"/>
      <c r="F65" s="132"/>
      <c r="G65" s="133"/>
      <c r="H65" s="132"/>
      <c r="I65" s="132"/>
      <c r="J65" s="132"/>
      <c r="K65" s="132"/>
      <c r="L65" s="133"/>
      <c r="M65" s="134"/>
      <c r="N65" s="132"/>
      <c r="O65" s="132"/>
      <c r="P65" s="132"/>
      <c r="Q65" s="132"/>
      <c r="R65" s="144"/>
      <c r="S65" s="145"/>
      <c r="T65" s="204"/>
      <c r="U65" s="136" t="str">
        <f t="shared" si="8"/>
        <v/>
      </c>
      <c r="V65" s="204"/>
      <c r="W65" s="144"/>
      <c r="X65" s="145"/>
      <c r="Y65" s="204">
        <f t="shared" si="12"/>
        <v>0</v>
      </c>
      <c r="Z65" s="136" t="str">
        <f t="shared" si="9"/>
        <v/>
      </c>
      <c r="AA65" s="203">
        <f t="shared" si="13"/>
        <v>0</v>
      </c>
      <c r="AB65" s="218"/>
      <c r="AC65" s="136"/>
      <c r="AD65" s="167"/>
      <c r="AE65" s="394"/>
      <c r="AF65" s="393"/>
      <c r="AG65" s="395"/>
      <c r="AH65" s="146"/>
      <c r="AI65" s="136"/>
      <c r="AJ65" s="242"/>
      <c r="AK65" s="394"/>
      <c r="AL65" s="393"/>
      <c r="AM65" s="395"/>
      <c r="AN65" s="243">
        <f t="shared" si="14"/>
        <v>0</v>
      </c>
      <c r="AO65" s="393"/>
      <c r="AP65" s="167">
        <f t="shared" si="15"/>
        <v>0</v>
      </c>
      <c r="AQ65" s="139"/>
      <c r="AR65" s="393"/>
      <c r="AS65" s="395"/>
      <c r="AT65" s="139"/>
      <c r="AU65" s="393"/>
      <c r="AV65" s="395"/>
      <c r="AW65" s="149"/>
      <c r="AX65" s="150"/>
      <c r="AY65" s="208"/>
      <c r="AZ65" s="204"/>
      <c r="BA65" s="136" t="str">
        <f t="shared" si="10"/>
        <v/>
      </c>
      <c r="BB65" s="203"/>
      <c r="BC65" s="204">
        <f t="shared" si="16"/>
        <v>0</v>
      </c>
      <c r="BD65" s="136" t="str">
        <f t="shared" si="11"/>
        <v/>
      </c>
      <c r="BE65" s="203">
        <f t="shared" si="17"/>
        <v>0</v>
      </c>
      <c r="BF65" s="218"/>
      <c r="BG65" s="150"/>
      <c r="BH65" s="150"/>
      <c r="BI65" s="139"/>
      <c r="BJ65" s="147"/>
      <c r="BK65" s="395"/>
      <c r="BL65" s="139"/>
      <c r="BM65" s="147"/>
      <c r="BN65" s="395"/>
      <c r="BO65" s="139"/>
      <c r="BP65" s="136"/>
      <c r="BQ65" s="203"/>
      <c r="BR65" s="381">
        <f t="shared" si="18"/>
        <v>0</v>
      </c>
      <c r="BS65" s="136"/>
      <c r="BT65" s="203">
        <f t="shared" si="19"/>
        <v>0</v>
      </c>
      <c r="BU65" s="207"/>
    </row>
    <row r="66" spans="1:73" x14ac:dyDescent="0.25">
      <c r="A66" s="209">
        <v>46</v>
      </c>
      <c r="B66" s="202" t="s">
        <v>173</v>
      </c>
      <c r="C66" s="134"/>
      <c r="D66" s="132"/>
      <c r="E66" s="132"/>
      <c r="F66" s="132"/>
      <c r="G66" s="133"/>
      <c r="H66" s="132"/>
      <c r="I66" s="132"/>
      <c r="J66" s="132"/>
      <c r="K66" s="132"/>
      <c r="L66" s="133"/>
      <c r="M66" s="134"/>
      <c r="N66" s="132"/>
      <c r="O66" s="132"/>
      <c r="P66" s="132"/>
      <c r="Q66" s="132"/>
      <c r="R66" s="144"/>
      <c r="S66" s="145"/>
      <c r="T66" s="204">
        <v>1.2</v>
      </c>
      <c r="U66" s="136" t="str">
        <f t="shared" si="8"/>
        <v>/</v>
      </c>
      <c r="V66" s="204"/>
      <c r="W66" s="144"/>
      <c r="X66" s="145"/>
      <c r="Y66" s="204">
        <f t="shared" si="12"/>
        <v>1.2</v>
      </c>
      <c r="Z66" s="136" t="str">
        <f t="shared" si="9"/>
        <v>/</v>
      </c>
      <c r="AA66" s="203">
        <f t="shared" si="13"/>
        <v>0</v>
      </c>
      <c r="AB66" s="218"/>
      <c r="AC66" s="136"/>
      <c r="AD66" s="167"/>
      <c r="AE66" s="394"/>
      <c r="AF66" s="393"/>
      <c r="AG66" s="395"/>
      <c r="AH66" s="146"/>
      <c r="AI66" s="136"/>
      <c r="AJ66" s="242"/>
      <c r="AK66" s="394"/>
      <c r="AL66" s="393"/>
      <c r="AM66" s="395"/>
      <c r="AN66" s="243">
        <f t="shared" si="14"/>
        <v>0</v>
      </c>
      <c r="AO66" s="393"/>
      <c r="AP66" s="167">
        <f t="shared" si="15"/>
        <v>0</v>
      </c>
      <c r="AQ66" s="139"/>
      <c r="AR66" s="393"/>
      <c r="AS66" s="395"/>
      <c r="AT66" s="139"/>
      <c r="AU66" s="393"/>
      <c r="AV66" s="395"/>
      <c r="AW66" s="149"/>
      <c r="AX66" s="150"/>
      <c r="AY66" s="208"/>
      <c r="AZ66" s="204">
        <v>1.2</v>
      </c>
      <c r="BA66" s="136" t="str">
        <f t="shared" si="10"/>
        <v>/</v>
      </c>
      <c r="BB66" s="203"/>
      <c r="BC66" s="204">
        <f t="shared" si="16"/>
        <v>1.2</v>
      </c>
      <c r="BD66" s="136" t="str">
        <f t="shared" si="11"/>
        <v>/</v>
      </c>
      <c r="BE66" s="203">
        <f t="shared" si="17"/>
        <v>0</v>
      </c>
      <c r="BF66" s="218"/>
      <c r="BG66" s="150"/>
      <c r="BH66" s="150"/>
      <c r="BI66" s="139"/>
      <c r="BJ66" s="147"/>
      <c r="BK66" s="395"/>
      <c r="BL66" s="139"/>
      <c r="BM66" s="147"/>
      <c r="BN66" s="395"/>
      <c r="BO66" s="139"/>
      <c r="BP66" s="136"/>
      <c r="BQ66" s="203"/>
      <c r="BR66" s="381">
        <f t="shared" si="18"/>
        <v>0</v>
      </c>
      <c r="BS66" s="136"/>
      <c r="BT66" s="203">
        <f t="shared" si="19"/>
        <v>0</v>
      </c>
      <c r="BU66" s="207"/>
    </row>
    <row r="67" spans="1:73" x14ac:dyDescent="0.25">
      <c r="A67" s="209">
        <v>47</v>
      </c>
      <c r="B67" s="196" t="s">
        <v>87</v>
      </c>
      <c r="C67" s="134"/>
      <c r="D67" s="132"/>
      <c r="E67" s="132"/>
      <c r="F67" s="132"/>
      <c r="G67" s="133"/>
      <c r="H67" s="132"/>
      <c r="I67" s="132"/>
      <c r="J67" s="132"/>
      <c r="K67" s="132"/>
      <c r="L67" s="133"/>
      <c r="M67" s="134"/>
      <c r="N67" s="132"/>
      <c r="O67" s="132"/>
      <c r="P67" s="132"/>
      <c r="Q67" s="132"/>
      <c r="R67" s="144"/>
      <c r="S67" s="145"/>
      <c r="T67" s="204"/>
      <c r="U67" s="136" t="str">
        <f t="shared" si="8"/>
        <v/>
      </c>
      <c r="V67" s="204"/>
      <c r="W67" s="144"/>
      <c r="X67" s="145"/>
      <c r="Y67" s="204">
        <f t="shared" si="12"/>
        <v>0</v>
      </c>
      <c r="Z67" s="136" t="str">
        <f t="shared" si="9"/>
        <v/>
      </c>
      <c r="AA67" s="203">
        <f t="shared" si="13"/>
        <v>0</v>
      </c>
      <c r="AB67" s="218"/>
      <c r="AC67" s="136"/>
      <c r="AD67" s="167"/>
      <c r="AE67" s="394"/>
      <c r="AF67" s="393"/>
      <c r="AG67" s="395"/>
      <c r="AH67" s="146"/>
      <c r="AI67" s="136"/>
      <c r="AJ67" s="242"/>
      <c r="AK67" s="394"/>
      <c r="AL67" s="393"/>
      <c r="AM67" s="395"/>
      <c r="AN67" s="243">
        <f t="shared" si="14"/>
        <v>0</v>
      </c>
      <c r="AO67" s="393"/>
      <c r="AP67" s="167">
        <f t="shared" si="15"/>
        <v>0</v>
      </c>
      <c r="AQ67" s="139"/>
      <c r="AR67" s="393"/>
      <c r="AS67" s="395"/>
      <c r="AT67" s="139"/>
      <c r="AU67" s="393"/>
      <c r="AV67" s="395"/>
      <c r="AW67" s="149"/>
      <c r="AX67" s="150"/>
      <c r="AY67" s="208"/>
      <c r="AZ67" s="204"/>
      <c r="BA67" s="136" t="str">
        <f t="shared" si="10"/>
        <v/>
      </c>
      <c r="BB67" s="203"/>
      <c r="BC67" s="204">
        <f t="shared" si="16"/>
        <v>0</v>
      </c>
      <c r="BD67" s="136" t="str">
        <f t="shared" si="11"/>
        <v/>
      </c>
      <c r="BE67" s="203">
        <f t="shared" si="17"/>
        <v>0</v>
      </c>
      <c r="BF67" s="218"/>
      <c r="BG67" s="150"/>
      <c r="BH67" s="150"/>
      <c r="BI67" s="139"/>
      <c r="BJ67" s="147"/>
      <c r="BK67" s="395"/>
      <c r="BL67" s="139"/>
      <c r="BM67" s="147"/>
      <c r="BN67" s="395"/>
      <c r="BO67" s="139"/>
      <c r="BP67" s="136"/>
      <c r="BQ67" s="203"/>
      <c r="BR67" s="381">
        <f t="shared" si="18"/>
        <v>0</v>
      </c>
      <c r="BS67" s="136"/>
      <c r="BT67" s="203">
        <f t="shared" si="19"/>
        <v>0</v>
      </c>
      <c r="BU67" s="207"/>
    </row>
    <row r="68" spans="1:73" ht="31.5" x14ac:dyDescent="0.25">
      <c r="A68" s="209">
        <v>48</v>
      </c>
      <c r="B68" s="201" t="s">
        <v>174</v>
      </c>
      <c r="C68" s="134"/>
      <c r="D68" s="132"/>
      <c r="E68" s="132"/>
      <c r="F68" s="132"/>
      <c r="G68" s="133"/>
      <c r="H68" s="132"/>
      <c r="I68" s="132"/>
      <c r="J68" s="132"/>
      <c r="K68" s="132"/>
      <c r="L68" s="133"/>
      <c r="M68" s="134"/>
      <c r="N68" s="132"/>
      <c r="O68" s="132"/>
      <c r="P68" s="132"/>
      <c r="Q68" s="132"/>
      <c r="R68" s="144"/>
      <c r="S68" s="145"/>
      <c r="T68" s="204">
        <v>0.3</v>
      </c>
      <c r="U68" s="136" t="str">
        <f t="shared" si="8"/>
        <v>/</v>
      </c>
      <c r="V68" s="204"/>
      <c r="W68" s="144"/>
      <c r="X68" s="145"/>
      <c r="Y68" s="204">
        <f t="shared" si="12"/>
        <v>0.3</v>
      </c>
      <c r="Z68" s="136" t="str">
        <f t="shared" si="9"/>
        <v>/</v>
      </c>
      <c r="AA68" s="203">
        <f t="shared" si="13"/>
        <v>0</v>
      </c>
      <c r="AB68" s="218"/>
      <c r="AC68" s="136"/>
      <c r="AD68" s="167"/>
      <c r="AE68" s="139"/>
      <c r="AF68" s="246"/>
      <c r="AG68" s="161"/>
      <c r="AH68" s="146"/>
      <c r="AI68" s="136"/>
      <c r="AJ68" s="242"/>
      <c r="AK68" s="394"/>
      <c r="AL68" s="393"/>
      <c r="AM68" s="395"/>
      <c r="AN68" s="243">
        <f t="shared" si="14"/>
        <v>0</v>
      </c>
      <c r="AO68" s="246"/>
      <c r="AP68" s="167">
        <f t="shared" si="15"/>
        <v>0</v>
      </c>
      <c r="AQ68" s="139"/>
      <c r="AR68" s="393"/>
      <c r="AS68" s="395"/>
      <c r="AT68" s="139"/>
      <c r="AU68" s="393"/>
      <c r="AV68" s="395"/>
      <c r="AW68" s="149"/>
      <c r="AX68" s="150"/>
      <c r="AY68" s="208"/>
      <c r="AZ68" s="204">
        <v>0.3</v>
      </c>
      <c r="BA68" s="136" t="str">
        <f t="shared" si="10"/>
        <v>/</v>
      </c>
      <c r="BB68" s="203"/>
      <c r="BC68" s="204">
        <f t="shared" si="16"/>
        <v>0.3</v>
      </c>
      <c r="BD68" s="136" t="str">
        <f t="shared" si="11"/>
        <v>/</v>
      </c>
      <c r="BE68" s="203">
        <f t="shared" si="17"/>
        <v>0</v>
      </c>
      <c r="BF68" s="218"/>
      <c r="BG68" s="150"/>
      <c r="BH68" s="150"/>
      <c r="BI68" s="139"/>
      <c r="BJ68" s="160"/>
      <c r="BK68" s="161"/>
      <c r="BL68" s="139"/>
      <c r="BM68" s="147"/>
      <c r="BN68" s="395"/>
      <c r="BO68" s="139"/>
      <c r="BP68" s="136"/>
      <c r="BQ68" s="203"/>
      <c r="BR68" s="381">
        <f t="shared" si="18"/>
        <v>0</v>
      </c>
      <c r="BS68" s="136"/>
      <c r="BT68" s="203">
        <f t="shared" si="19"/>
        <v>0</v>
      </c>
      <c r="BU68" s="207"/>
    </row>
    <row r="69" spans="1:73" x14ac:dyDescent="0.25">
      <c r="A69" s="209">
        <v>49</v>
      </c>
      <c r="B69" s="117" t="s">
        <v>175</v>
      </c>
      <c r="C69" s="134"/>
      <c r="D69" s="132"/>
      <c r="E69" s="132"/>
      <c r="F69" s="132"/>
      <c r="G69" s="133"/>
      <c r="H69" s="132"/>
      <c r="I69" s="132"/>
      <c r="J69" s="132"/>
      <c r="K69" s="132"/>
      <c r="L69" s="133"/>
      <c r="M69" s="134"/>
      <c r="N69" s="132"/>
      <c r="O69" s="132"/>
      <c r="P69" s="132"/>
      <c r="Q69" s="132"/>
      <c r="R69" s="144"/>
      <c r="S69" s="145"/>
      <c r="T69" s="204">
        <v>2.5</v>
      </c>
      <c r="U69" s="136" t="str">
        <f t="shared" si="8"/>
        <v>/</v>
      </c>
      <c r="V69" s="204"/>
      <c r="W69" s="144"/>
      <c r="X69" s="145"/>
      <c r="Y69" s="204">
        <f t="shared" si="12"/>
        <v>2.5</v>
      </c>
      <c r="Z69" s="136" t="str">
        <f t="shared" si="9"/>
        <v>/</v>
      </c>
      <c r="AA69" s="203">
        <f t="shared" si="13"/>
        <v>0</v>
      </c>
      <c r="AB69" s="218"/>
      <c r="AC69" s="136"/>
      <c r="AD69" s="167"/>
      <c r="AE69" s="394"/>
      <c r="AF69" s="393"/>
      <c r="AG69" s="395"/>
      <c r="AH69" s="146"/>
      <c r="AI69" s="136"/>
      <c r="AJ69" s="242"/>
      <c r="AK69" s="394"/>
      <c r="AL69" s="393"/>
      <c r="AM69" s="395"/>
      <c r="AN69" s="243">
        <f t="shared" si="14"/>
        <v>0</v>
      </c>
      <c r="AO69" s="393"/>
      <c r="AP69" s="167">
        <f t="shared" si="15"/>
        <v>0</v>
      </c>
      <c r="AQ69" s="139"/>
      <c r="AR69" s="393"/>
      <c r="AS69" s="395"/>
      <c r="AT69" s="139"/>
      <c r="AU69" s="393"/>
      <c r="AV69" s="395"/>
      <c r="AW69" s="149"/>
      <c r="AX69" s="150"/>
      <c r="AY69" s="208"/>
      <c r="AZ69" s="204">
        <v>2.5</v>
      </c>
      <c r="BA69" s="136" t="str">
        <f t="shared" si="10"/>
        <v>/</v>
      </c>
      <c r="BB69" s="203"/>
      <c r="BC69" s="204">
        <f t="shared" si="16"/>
        <v>2.5</v>
      </c>
      <c r="BD69" s="136" t="str">
        <f t="shared" si="11"/>
        <v>/</v>
      </c>
      <c r="BE69" s="203">
        <f t="shared" si="17"/>
        <v>0</v>
      </c>
      <c r="BF69" s="218"/>
      <c r="BG69" s="150"/>
      <c r="BH69" s="150"/>
      <c r="BI69" s="139"/>
      <c r="BJ69" s="147"/>
      <c r="BK69" s="395"/>
      <c r="BL69" s="139"/>
      <c r="BM69" s="147"/>
      <c r="BN69" s="395"/>
      <c r="BO69" s="139"/>
      <c r="BP69" s="136"/>
      <c r="BQ69" s="203"/>
      <c r="BR69" s="381">
        <f t="shared" si="18"/>
        <v>0</v>
      </c>
      <c r="BS69" s="136"/>
      <c r="BT69" s="203">
        <f t="shared" si="19"/>
        <v>0</v>
      </c>
      <c r="BU69" s="207"/>
    </row>
    <row r="70" spans="1:73" ht="47.25" x14ac:dyDescent="0.25">
      <c r="A70" s="209">
        <v>50</v>
      </c>
      <c r="B70" s="201" t="s">
        <v>176</v>
      </c>
      <c r="C70" s="134"/>
      <c r="D70" s="132"/>
      <c r="E70" s="132"/>
      <c r="F70" s="132"/>
      <c r="G70" s="133"/>
      <c r="H70" s="132"/>
      <c r="I70" s="132"/>
      <c r="J70" s="132"/>
      <c r="K70" s="132"/>
      <c r="L70" s="133"/>
      <c r="M70" s="134"/>
      <c r="N70" s="132"/>
      <c r="O70" s="132"/>
      <c r="P70" s="132"/>
      <c r="Q70" s="132"/>
      <c r="R70" s="144"/>
      <c r="S70" s="145"/>
      <c r="T70" s="204">
        <v>7</v>
      </c>
      <c r="U70" s="136" t="str">
        <f t="shared" si="8"/>
        <v>/</v>
      </c>
      <c r="V70" s="204">
        <v>0.8</v>
      </c>
      <c r="W70" s="144"/>
      <c r="X70" s="145"/>
      <c r="Y70" s="204">
        <f t="shared" si="12"/>
        <v>7</v>
      </c>
      <c r="Z70" s="136" t="str">
        <f t="shared" si="9"/>
        <v>/</v>
      </c>
      <c r="AA70" s="203">
        <f t="shared" si="13"/>
        <v>0.8</v>
      </c>
      <c r="AB70" s="218"/>
      <c r="AC70" s="136"/>
      <c r="AD70" s="167"/>
      <c r="AE70" s="394"/>
      <c r="AF70" s="393"/>
      <c r="AG70" s="395"/>
      <c r="AH70" s="146"/>
      <c r="AI70" s="136"/>
      <c r="AJ70" s="242"/>
      <c r="AK70" s="394"/>
      <c r="AL70" s="393"/>
      <c r="AM70" s="395"/>
      <c r="AN70" s="243">
        <f t="shared" si="14"/>
        <v>0</v>
      </c>
      <c r="AO70" s="393"/>
      <c r="AP70" s="167">
        <f t="shared" si="15"/>
        <v>0</v>
      </c>
      <c r="AQ70" s="139"/>
      <c r="AR70" s="393"/>
      <c r="AS70" s="395"/>
      <c r="AT70" s="139"/>
      <c r="AU70" s="393"/>
      <c r="AV70" s="395"/>
      <c r="AW70" s="149"/>
      <c r="AX70" s="150"/>
      <c r="AY70" s="208"/>
      <c r="AZ70" s="204">
        <v>7</v>
      </c>
      <c r="BA70" s="136" t="str">
        <f t="shared" si="10"/>
        <v>/</v>
      </c>
      <c r="BB70" s="203">
        <v>0.5</v>
      </c>
      <c r="BC70" s="204">
        <f t="shared" si="16"/>
        <v>7</v>
      </c>
      <c r="BD70" s="136" t="str">
        <f t="shared" si="11"/>
        <v>/</v>
      </c>
      <c r="BE70" s="203">
        <f t="shared" si="17"/>
        <v>0.5</v>
      </c>
      <c r="BF70" s="218"/>
      <c r="BG70" s="150"/>
      <c r="BH70" s="150"/>
      <c r="BI70" s="139"/>
      <c r="BJ70" s="147"/>
      <c r="BK70" s="395"/>
      <c r="BL70" s="139"/>
      <c r="BM70" s="147"/>
      <c r="BN70" s="395"/>
      <c r="BO70" s="139"/>
      <c r="BP70" s="136"/>
      <c r="BQ70" s="203"/>
      <c r="BR70" s="381">
        <f t="shared" si="18"/>
        <v>0</v>
      </c>
      <c r="BS70" s="136"/>
      <c r="BT70" s="203">
        <f t="shared" si="19"/>
        <v>0</v>
      </c>
      <c r="BU70" s="207"/>
    </row>
    <row r="71" spans="1:73" ht="31.5" x14ac:dyDescent="0.25">
      <c r="A71" s="209">
        <v>51</v>
      </c>
      <c r="B71" s="201" t="s">
        <v>177</v>
      </c>
      <c r="C71" s="134"/>
      <c r="D71" s="132"/>
      <c r="E71" s="132"/>
      <c r="F71" s="132"/>
      <c r="G71" s="133"/>
      <c r="H71" s="132"/>
      <c r="I71" s="132"/>
      <c r="J71" s="132"/>
      <c r="K71" s="132"/>
      <c r="L71" s="133"/>
      <c r="M71" s="134"/>
      <c r="N71" s="132"/>
      <c r="O71" s="132"/>
      <c r="P71" s="132"/>
      <c r="Q71" s="132"/>
      <c r="R71" s="144"/>
      <c r="S71" s="145"/>
      <c r="T71" s="204">
        <v>2.9</v>
      </c>
      <c r="U71" s="136" t="str">
        <f t="shared" si="8"/>
        <v>/</v>
      </c>
      <c r="V71" s="204">
        <v>0.4</v>
      </c>
      <c r="W71" s="144"/>
      <c r="X71" s="145"/>
      <c r="Y71" s="204">
        <f t="shared" si="12"/>
        <v>2.9</v>
      </c>
      <c r="Z71" s="136" t="str">
        <f t="shared" si="9"/>
        <v>/</v>
      </c>
      <c r="AA71" s="203">
        <f t="shared" si="13"/>
        <v>0.4</v>
      </c>
      <c r="AB71" s="218"/>
      <c r="AC71" s="136"/>
      <c r="AD71" s="167"/>
      <c r="AE71" s="394"/>
      <c r="AF71" s="393"/>
      <c r="AG71" s="395"/>
      <c r="AH71" s="146"/>
      <c r="AI71" s="136"/>
      <c r="AJ71" s="242"/>
      <c r="AK71" s="394"/>
      <c r="AL71" s="393"/>
      <c r="AM71" s="395"/>
      <c r="AN71" s="243">
        <f t="shared" si="14"/>
        <v>0</v>
      </c>
      <c r="AO71" s="393"/>
      <c r="AP71" s="167">
        <f t="shared" si="15"/>
        <v>0</v>
      </c>
      <c r="AQ71" s="139"/>
      <c r="AR71" s="393"/>
      <c r="AS71" s="395"/>
      <c r="AT71" s="139"/>
      <c r="AU71" s="393"/>
      <c r="AV71" s="395"/>
      <c r="AW71" s="149"/>
      <c r="AX71" s="150"/>
      <c r="AY71" s="208"/>
      <c r="AZ71" s="204">
        <v>2.9</v>
      </c>
      <c r="BA71" s="136" t="str">
        <f t="shared" si="10"/>
        <v>/</v>
      </c>
      <c r="BB71" s="203">
        <v>0.25</v>
      </c>
      <c r="BC71" s="204">
        <f t="shared" si="16"/>
        <v>2.9</v>
      </c>
      <c r="BD71" s="136" t="str">
        <f t="shared" si="11"/>
        <v>/</v>
      </c>
      <c r="BE71" s="203">
        <f t="shared" si="17"/>
        <v>0.25</v>
      </c>
      <c r="BF71" s="218"/>
      <c r="BG71" s="150"/>
      <c r="BH71" s="150"/>
      <c r="BI71" s="139"/>
      <c r="BJ71" s="147"/>
      <c r="BK71" s="395"/>
      <c r="BL71" s="139"/>
      <c r="BM71" s="147"/>
      <c r="BN71" s="395"/>
      <c r="BO71" s="139"/>
      <c r="BP71" s="136"/>
      <c r="BQ71" s="203"/>
      <c r="BR71" s="381">
        <f t="shared" si="18"/>
        <v>0</v>
      </c>
      <c r="BS71" s="136"/>
      <c r="BT71" s="203">
        <f t="shared" si="19"/>
        <v>0</v>
      </c>
      <c r="BU71" s="207"/>
    </row>
    <row r="72" spans="1:73" ht="31.5" x14ac:dyDescent="0.25">
      <c r="A72" s="209">
        <v>52</v>
      </c>
      <c r="B72" s="201" t="s">
        <v>178</v>
      </c>
      <c r="C72" s="134"/>
      <c r="D72" s="132"/>
      <c r="E72" s="132"/>
      <c r="F72" s="132"/>
      <c r="G72" s="133"/>
      <c r="H72" s="132"/>
      <c r="I72" s="132"/>
      <c r="J72" s="132"/>
      <c r="K72" s="132"/>
      <c r="L72" s="133"/>
      <c r="M72" s="134"/>
      <c r="N72" s="132"/>
      <c r="O72" s="132"/>
      <c r="P72" s="132"/>
      <c r="Q72" s="132"/>
      <c r="R72" s="144"/>
      <c r="S72" s="145"/>
      <c r="T72" s="204">
        <v>3</v>
      </c>
      <c r="U72" s="136" t="str">
        <f t="shared" si="8"/>
        <v>/</v>
      </c>
      <c r="V72" s="204">
        <v>0.4</v>
      </c>
      <c r="W72" s="144"/>
      <c r="X72" s="145"/>
      <c r="Y72" s="204">
        <f t="shared" si="12"/>
        <v>3</v>
      </c>
      <c r="Z72" s="136" t="str">
        <f t="shared" si="9"/>
        <v>/</v>
      </c>
      <c r="AA72" s="203">
        <f t="shared" si="13"/>
        <v>0.4</v>
      </c>
      <c r="AB72" s="218"/>
      <c r="AC72" s="136"/>
      <c r="AD72" s="167"/>
      <c r="AE72" s="394"/>
      <c r="AF72" s="393"/>
      <c r="AG72" s="395"/>
      <c r="AH72" s="146"/>
      <c r="AI72" s="136"/>
      <c r="AJ72" s="242"/>
      <c r="AK72" s="394"/>
      <c r="AL72" s="393"/>
      <c r="AM72" s="395"/>
      <c r="AN72" s="243">
        <f t="shared" si="14"/>
        <v>0</v>
      </c>
      <c r="AO72" s="393"/>
      <c r="AP72" s="167">
        <f t="shared" si="15"/>
        <v>0</v>
      </c>
      <c r="AQ72" s="139"/>
      <c r="AR72" s="393"/>
      <c r="AS72" s="395"/>
      <c r="AT72" s="139"/>
      <c r="AU72" s="393"/>
      <c r="AV72" s="395"/>
      <c r="AW72" s="149"/>
      <c r="AX72" s="150"/>
      <c r="AY72" s="208"/>
      <c r="AZ72" s="204">
        <v>3</v>
      </c>
      <c r="BA72" s="136" t="str">
        <f t="shared" si="10"/>
        <v>/</v>
      </c>
      <c r="BB72" s="203">
        <v>0.4</v>
      </c>
      <c r="BC72" s="204">
        <f t="shared" si="16"/>
        <v>3</v>
      </c>
      <c r="BD72" s="136" t="str">
        <f t="shared" si="11"/>
        <v>/</v>
      </c>
      <c r="BE72" s="203">
        <f t="shared" si="17"/>
        <v>0.4</v>
      </c>
      <c r="BF72" s="218"/>
      <c r="BG72" s="150"/>
      <c r="BH72" s="150"/>
      <c r="BI72" s="139"/>
      <c r="BJ72" s="147"/>
      <c r="BK72" s="395"/>
      <c r="BL72" s="139"/>
      <c r="BM72" s="147"/>
      <c r="BN72" s="395"/>
      <c r="BO72" s="139"/>
      <c r="BP72" s="136"/>
      <c r="BQ72" s="203"/>
      <c r="BR72" s="381">
        <f t="shared" si="18"/>
        <v>0</v>
      </c>
      <c r="BS72" s="136"/>
      <c r="BT72" s="203">
        <f t="shared" si="19"/>
        <v>0</v>
      </c>
      <c r="BU72" s="207"/>
    </row>
    <row r="73" spans="1:73" ht="31.5" x14ac:dyDescent="0.25">
      <c r="A73" s="209">
        <v>53</v>
      </c>
      <c r="B73" s="201" t="s">
        <v>179</v>
      </c>
      <c r="C73" s="134"/>
      <c r="D73" s="132"/>
      <c r="E73" s="132"/>
      <c r="F73" s="132"/>
      <c r="G73" s="133"/>
      <c r="H73" s="132"/>
      <c r="I73" s="132"/>
      <c r="J73" s="132"/>
      <c r="K73" s="132"/>
      <c r="L73" s="133"/>
      <c r="M73" s="134"/>
      <c r="N73" s="132"/>
      <c r="O73" s="132"/>
      <c r="P73" s="132"/>
      <c r="Q73" s="132"/>
      <c r="R73" s="144"/>
      <c r="S73" s="145"/>
      <c r="T73" s="204">
        <v>5</v>
      </c>
      <c r="U73" s="136" t="str">
        <f t="shared" si="8"/>
        <v>/</v>
      </c>
      <c r="V73" s="204">
        <v>0.4</v>
      </c>
      <c r="W73" s="144"/>
      <c r="X73" s="145"/>
      <c r="Y73" s="204">
        <f t="shared" si="12"/>
        <v>5</v>
      </c>
      <c r="Z73" s="136" t="str">
        <f t="shared" si="9"/>
        <v>/</v>
      </c>
      <c r="AA73" s="203">
        <f t="shared" si="13"/>
        <v>0.4</v>
      </c>
      <c r="AB73" s="218"/>
      <c r="AC73" s="136"/>
      <c r="AD73" s="167"/>
      <c r="AE73" s="394"/>
      <c r="AF73" s="393"/>
      <c r="AG73" s="395"/>
      <c r="AH73" s="146"/>
      <c r="AI73" s="136"/>
      <c r="AJ73" s="242"/>
      <c r="AK73" s="394"/>
      <c r="AL73" s="393"/>
      <c r="AM73" s="395"/>
      <c r="AN73" s="243">
        <f t="shared" si="14"/>
        <v>0</v>
      </c>
      <c r="AO73" s="393"/>
      <c r="AP73" s="167">
        <f t="shared" si="15"/>
        <v>0</v>
      </c>
      <c r="AQ73" s="139"/>
      <c r="AR73" s="393"/>
      <c r="AS73" s="395"/>
      <c r="AT73" s="139"/>
      <c r="AU73" s="393"/>
      <c r="AV73" s="395"/>
      <c r="AW73" s="149"/>
      <c r="AX73" s="150"/>
      <c r="AY73" s="208"/>
      <c r="AZ73" s="204">
        <v>5</v>
      </c>
      <c r="BA73" s="136" t="str">
        <f t="shared" si="10"/>
        <v>/</v>
      </c>
      <c r="BB73" s="203">
        <v>0.25</v>
      </c>
      <c r="BC73" s="204">
        <f t="shared" si="16"/>
        <v>5</v>
      </c>
      <c r="BD73" s="136" t="str">
        <f t="shared" si="11"/>
        <v>/</v>
      </c>
      <c r="BE73" s="203">
        <f t="shared" si="17"/>
        <v>0.25</v>
      </c>
      <c r="BF73" s="218"/>
      <c r="BG73" s="150"/>
      <c r="BH73" s="150"/>
      <c r="BI73" s="139"/>
      <c r="BJ73" s="147"/>
      <c r="BK73" s="395"/>
      <c r="BL73" s="139"/>
      <c r="BM73" s="147"/>
      <c r="BN73" s="395"/>
      <c r="BO73" s="139"/>
      <c r="BP73" s="136"/>
      <c r="BQ73" s="203"/>
      <c r="BR73" s="381">
        <f t="shared" si="18"/>
        <v>0</v>
      </c>
      <c r="BS73" s="136"/>
      <c r="BT73" s="203">
        <f t="shared" si="19"/>
        <v>0</v>
      </c>
      <c r="BU73" s="207"/>
    </row>
    <row r="74" spans="1:73" x14ac:dyDescent="0.25">
      <c r="A74" s="209">
        <v>54</v>
      </c>
      <c r="B74" s="350" t="s">
        <v>88</v>
      </c>
      <c r="C74" s="134"/>
      <c r="D74" s="132"/>
      <c r="E74" s="132"/>
      <c r="F74" s="132"/>
      <c r="G74" s="133"/>
      <c r="H74" s="132"/>
      <c r="I74" s="132"/>
      <c r="J74" s="132"/>
      <c r="K74" s="132"/>
      <c r="L74" s="133"/>
      <c r="M74" s="134"/>
      <c r="N74" s="132"/>
      <c r="O74" s="132"/>
      <c r="P74" s="132"/>
      <c r="Q74" s="132"/>
      <c r="R74" s="144"/>
      <c r="S74" s="145"/>
      <c r="T74" s="204"/>
      <c r="U74" s="136" t="str">
        <f t="shared" si="8"/>
        <v/>
      </c>
      <c r="V74" s="204"/>
      <c r="W74" s="144"/>
      <c r="X74" s="145"/>
      <c r="Y74" s="204">
        <f t="shared" si="12"/>
        <v>0</v>
      </c>
      <c r="Z74" s="136" t="str">
        <f t="shared" si="9"/>
        <v/>
      </c>
      <c r="AA74" s="203">
        <f t="shared" si="13"/>
        <v>0</v>
      </c>
      <c r="AB74" s="218"/>
      <c r="AC74" s="136"/>
      <c r="AD74" s="167"/>
      <c r="AE74" s="394"/>
      <c r="AF74" s="393"/>
      <c r="AG74" s="395"/>
      <c r="AH74" s="146"/>
      <c r="AI74" s="136"/>
      <c r="AJ74" s="242"/>
      <c r="AK74" s="394"/>
      <c r="AL74" s="393"/>
      <c r="AM74" s="395"/>
      <c r="AN74" s="243">
        <f t="shared" si="14"/>
        <v>0</v>
      </c>
      <c r="AO74" s="393"/>
      <c r="AP74" s="167">
        <f t="shared" si="15"/>
        <v>0</v>
      </c>
      <c r="AQ74" s="139"/>
      <c r="AR74" s="393"/>
      <c r="AS74" s="395"/>
      <c r="AT74" s="139"/>
      <c r="AU74" s="393"/>
      <c r="AV74" s="395"/>
      <c r="AW74" s="149"/>
      <c r="AX74" s="150"/>
      <c r="AY74" s="208"/>
      <c r="AZ74" s="204"/>
      <c r="BA74" s="136" t="str">
        <f t="shared" si="10"/>
        <v/>
      </c>
      <c r="BB74" s="203"/>
      <c r="BC74" s="204">
        <f t="shared" si="16"/>
        <v>0</v>
      </c>
      <c r="BD74" s="136" t="str">
        <f t="shared" si="11"/>
        <v/>
      </c>
      <c r="BE74" s="203">
        <f t="shared" si="17"/>
        <v>0</v>
      </c>
      <c r="BF74" s="218"/>
      <c r="BG74" s="150"/>
      <c r="BH74" s="150"/>
      <c r="BI74" s="139"/>
      <c r="BJ74" s="147"/>
      <c r="BK74" s="395"/>
      <c r="BL74" s="139"/>
      <c r="BM74" s="147"/>
      <c r="BN74" s="395"/>
      <c r="BO74" s="139"/>
      <c r="BP74" s="136"/>
      <c r="BQ74" s="203"/>
      <c r="BR74" s="381">
        <f t="shared" si="18"/>
        <v>0</v>
      </c>
      <c r="BS74" s="136"/>
      <c r="BT74" s="203">
        <f t="shared" si="19"/>
        <v>0</v>
      </c>
      <c r="BU74" s="207"/>
    </row>
    <row r="75" spans="1:73" ht="31.5" x14ac:dyDescent="0.25">
      <c r="A75" s="209">
        <v>55</v>
      </c>
      <c r="B75" s="345" t="s">
        <v>180</v>
      </c>
      <c r="C75" s="134"/>
      <c r="D75" s="132"/>
      <c r="E75" s="132"/>
      <c r="F75" s="132"/>
      <c r="G75" s="133"/>
      <c r="H75" s="132"/>
      <c r="I75" s="132"/>
      <c r="J75" s="132"/>
      <c r="K75" s="132"/>
      <c r="L75" s="133"/>
      <c r="M75" s="134"/>
      <c r="N75" s="132"/>
      <c r="O75" s="132"/>
      <c r="P75" s="132"/>
      <c r="Q75" s="132"/>
      <c r="R75" s="144"/>
      <c r="S75" s="145"/>
      <c r="T75" s="204">
        <v>12.6</v>
      </c>
      <c r="U75" s="136" t="str">
        <f t="shared" si="8"/>
        <v>/</v>
      </c>
      <c r="V75" s="204"/>
      <c r="W75" s="144"/>
      <c r="X75" s="145"/>
      <c r="Y75" s="204">
        <f t="shared" si="12"/>
        <v>12.6</v>
      </c>
      <c r="Z75" s="136" t="str">
        <f t="shared" si="9"/>
        <v>/</v>
      </c>
      <c r="AA75" s="203">
        <f t="shared" si="13"/>
        <v>0</v>
      </c>
      <c r="AB75" s="218"/>
      <c r="AC75" s="136"/>
      <c r="AD75" s="167"/>
      <c r="AE75" s="394"/>
      <c r="AF75" s="393"/>
      <c r="AG75" s="395"/>
      <c r="AH75" s="146"/>
      <c r="AI75" s="136"/>
      <c r="AJ75" s="242"/>
      <c r="AK75" s="394"/>
      <c r="AL75" s="393"/>
      <c r="AM75" s="395"/>
      <c r="AN75" s="243">
        <f t="shared" si="14"/>
        <v>0</v>
      </c>
      <c r="AO75" s="393"/>
      <c r="AP75" s="167">
        <f t="shared" si="15"/>
        <v>0</v>
      </c>
      <c r="AQ75" s="139"/>
      <c r="AR75" s="393"/>
      <c r="AS75" s="395"/>
      <c r="AT75" s="139"/>
      <c r="AU75" s="393"/>
      <c r="AV75" s="395"/>
      <c r="AW75" s="149"/>
      <c r="AX75" s="150"/>
      <c r="AY75" s="208"/>
      <c r="AZ75" s="204">
        <v>12.6</v>
      </c>
      <c r="BA75" s="136" t="str">
        <f t="shared" si="10"/>
        <v>/</v>
      </c>
      <c r="BB75" s="203"/>
      <c r="BC75" s="204">
        <f t="shared" si="16"/>
        <v>12.6</v>
      </c>
      <c r="BD75" s="136" t="str">
        <f t="shared" si="11"/>
        <v>/</v>
      </c>
      <c r="BE75" s="203">
        <f t="shared" si="17"/>
        <v>0</v>
      </c>
      <c r="BF75" s="218"/>
      <c r="BG75" s="150"/>
      <c r="BH75" s="150"/>
      <c r="BI75" s="139"/>
      <c r="BJ75" s="147"/>
      <c r="BK75" s="395"/>
      <c r="BL75" s="139"/>
      <c r="BM75" s="147"/>
      <c r="BN75" s="395"/>
      <c r="BO75" s="139"/>
      <c r="BP75" s="136"/>
      <c r="BQ75" s="203"/>
      <c r="BR75" s="381">
        <f t="shared" si="18"/>
        <v>0</v>
      </c>
      <c r="BS75" s="136"/>
      <c r="BT75" s="203">
        <f t="shared" si="19"/>
        <v>0</v>
      </c>
      <c r="BU75" s="207"/>
    </row>
    <row r="76" spans="1:73" x14ac:dyDescent="0.25">
      <c r="A76" s="209">
        <v>56</v>
      </c>
      <c r="B76" s="198" t="s">
        <v>89</v>
      </c>
      <c r="C76" s="134"/>
      <c r="D76" s="132"/>
      <c r="E76" s="132"/>
      <c r="F76" s="132"/>
      <c r="G76" s="133"/>
      <c r="H76" s="132"/>
      <c r="I76" s="132"/>
      <c r="J76" s="132"/>
      <c r="K76" s="132"/>
      <c r="L76" s="133"/>
      <c r="M76" s="134"/>
      <c r="N76" s="132"/>
      <c r="O76" s="132"/>
      <c r="P76" s="132"/>
      <c r="Q76" s="132"/>
      <c r="R76" s="144"/>
      <c r="S76" s="145"/>
      <c r="T76" s="204"/>
      <c r="U76" s="136" t="str">
        <f t="shared" si="8"/>
        <v/>
      </c>
      <c r="V76" s="204"/>
      <c r="W76" s="144"/>
      <c r="X76" s="145"/>
      <c r="Y76" s="204">
        <f t="shared" si="12"/>
        <v>0</v>
      </c>
      <c r="Z76" s="136" t="str">
        <f t="shared" si="9"/>
        <v/>
      </c>
      <c r="AA76" s="203">
        <f t="shared" si="13"/>
        <v>0</v>
      </c>
      <c r="AB76" s="218"/>
      <c r="AC76" s="136"/>
      <c r="AD76" s="167"/>
      <c r="AE76" s="394"/>
      <c r="AF76" s="393"/>
      <c r="AG76" s="395"/>
      <c r="AH76" s="146"/>
      <c r="AI76" s="136"/>
      <c r="AJ76" s="242"/>
      <c r="AK76" s="394"/>
      <c r="AL76" s="393"/>
      <c r="AM76" s="395"/>
      <c r="AN76" s="243">
        <f t="shared" si="14"/>
        <v>0</v>
      </c>
      <c r="AO76" s="393"/>
      <c r="AP76" s="167">
        <f t="shared" si="15"/>
        <v>0</v>
      </c>
      <c r="AQ76" s="139"/>
      <c r="AR76" s="393"/>
      <c r="AS76" s="395"/>
      <c r="AT76" s="139"/>
      <c r="AU76" s="393"/>
      <c r="AV76" s="395"/>
      <c r="AW76" s="149"/>
      <c r="AX76" s="150"/>
      <c r="AY76" s="208"/>
      <c r="AZ76" s="204"/>
      <c r="BA76" s="136" t="str">
        <f t="shared" si="10"/>
        <v/>
      </c>
      <c r="BB76" s="203"/>
      <c r="BC76" s="204">
        <f t="shared" si="16"/>
        <v>0</v>
      </c>
      <c r="BD76" s="136" t="str">
        <f t="shared" si="11"/>
        <v/>
      </c>
      <c r="BE76" s="203">
        <f t="shared" si="17"/>
        <v>0</v>
      </c>
      <c r="BF76" s="218"/>
      <c r="BG76" s="150"/>
      <c r="BH76" s="150"/>
      <c r="BI76" s="139"/>
      <c r="BJ76" s="147"/>
      <c r="BK76" s="395"/>
      <c r="BL76" s="139"/>
      <c r="BM76" s="147"/>
      <c r="BN76" s="395"/>
      <c r="BO76" s="139"/>
      <c r="BP76" s="136"/>
      <c r="BQ76" s="203"/>
      <c r="BR76" s="381">
        <f t="shared" si="18"/>
        <v>0</v>
      </c>
      <c r="BS76" s="136"/>
      <c r="BT76" s="203">
        <f t="shared" si="19"/>
        <v>0</v>
      </c>
      <c r="BU76" s="207"/>
    </row>
    <row r="77" spans="1:73" ht="47.25" x14ac:dyDescent="0.25">
      <c r="A77" s="209">
        <v>57</v>
      </c>
      <c r="B77" s="333" t="s">
        <v>181</v>
      </c>
      <c r="C77" s="134"/>
      <c r="D77" s="132"/>
      <c r="E77" s="132"/>
      <c r="F77" s="132"/>
      <c r="G77" s="133"/>
      <c r="H77" s="132"/>
      <c r="I77" s="132"/>
      <c r="J77" s="132"/>
      <c r="K77" s="132"/>
      <c r="L77" s="133"/>
      <c r="M77" s="134"/>
      <c r="N77" s="132"/>
      <c r="O77" s="132"/>
      <c r="P77" s="132"/>
      <c r="Q77" s="132"/>
      <c r="R77" s="144"/>
      <c r="S77" s="145"/>
      <c r="T77" s="204">
        <v>1.65</v>
      </c>
      <c r="U77" s="136" t="str">
        <f t="shared" si="8"/>
        <v>/</v>
      </c>
      <c r="V77" s="204">
        <v>0.25</v>
      </c>
      <c r="W77" s="144"/>
      <c r="X77" s="145"/>
      <c r="Y77" s="204">
        <f t="shared" si="12"/>
        <v>1.65</v>
      </c>
      <c r="Z77" s="136" t="str">
        <f t="shared" si="9"/>
        <v>/</v>
      </c>
      <c r="AA77" s="203">
        <f t="shared" si="13"/>
        <v>0.25</v>
      </c>
      <c r="AB77" s="218"/>
      <c r="AC77" s="136"/>
      <c r="AD77" s="167"/>
      <c r="AE77" s="394"/>
      <c r="AF77" s="393"/>
      <c r="AG77" s="395"/>
      <c r="AH77" s="146"/>
      <c r="AI77" s="136"/>
      <c r="AJ77" s="242"/>
      <c r="AK77" s="394"/>
      <c r="AL77" s="393"/>
      <c r="AM77" s="395"/>
      <c r="AN77" s="243">
        <f t="shared" si="14"/>
        <v>0</v>
      </c>
      <c r="AO77" s="393"/>
      <c r="AP77" s="167">
        <f t="shared" si="15"/>
        <v>0</v>
      </c>
      <c r="AQ77" s="139"/>
      <c r="AR77" s="393"/>
      <c r="AS77" s="395"/>
      <c r="AT77" s="139"/>
      <c r="AU77" s="393"/>
      <c r="AV77" s="395"/>
      <c r="AW77" s="149"/>
      <c r="AX77" s="150"/>
      <c r="AY77" s="208"/>
      <c r="AZ77" s="204">
        <v>1.65</v>
      </c>
      <c r="BA77" s="136" t="str">
        <f t="shared" si="10"/>
        <v>/</v>
      </c>
      <c r="BB77" s="203">
        <v>0.16</v>
      </c>
      <c r="BC77" s="204">
        <f t="shared" si="16"/>
        <v>1.65</v>
      </c>
      <c r="BD77" s="136" t="str">
        <f t="shared" si="11"/>
        <v>/</v>
      </c>
      <c r="BE77" s="203">
        <f t="shared" si="17"/>
        <v>0.16</v>
      </c>
      <c r="BF77" s="218"/>
      <c r="BG77" s="150"/>
      <c r="BH77" s="150"/>
      <c r="BI77" s="139"/>
      <c r="BJ77" s="147"/>
      <c r="BK77" s="395"/>
      <c r="BL77" s="139"/>
      <c r="BM77" s="147"/>
      <c r="BN77" s="395"/>
      <c r="BO77" s="139"/>
      <c r="BP77" s="136"/>
      <c r="BQ77" s="203"/>
      <c r="BR77" s="381">
        <f t="shared" si="18"/>
        <v>0</v>
      </c>
      <c r="BS77" s="136"/>
      <c r="BT77" s="203">
        <f t="shared" si="19"/>
        <v>0</v>
      </c>
      <c r="BU77" s="207"/>
    </row>
    <row r="78" spans="1:73" ht="31.5" x14ac:dyDescent="0.25">
      <c r="A78" s="209">
        <v>58</v>
      </c>
      <c r="B78" s="201" t="s">
        <v>182</v>
      </c>
      <c r="C78" s="134"/>
      <c r="D78" s="132"/>
      <c r="E78" s="132"/>
      <c r="F78" s="132"/>
      <c r="G78" s="133"/>
      <c r="H78" s="132"/>
      <c r="I78" s="132"/>
      <c r="J78" s="132"/>
      <c r="K78" s="132"/>
      <c r="L78" s="133"/>
      <c r="M78" s="134"/>
      <c r="N78" s="132"/>
      <c r="O78" s="132"/>
      <c r="P78" s="132"/>
      <c r="Q78" s="132"/>
      <c r="R78" s="144"/>
      <c r="S78" s="145"/>
      <c r="T78" s="204">
        <v>1.45</v>
      </c>
      <c r="U78" s="136" t="str">
        <f t="shared" si="8"/>
        <v>/</v>
      </c>
      <c r="V78" s="204">
        <v>0.25</v>
      </c>
      <c r="W78" s="144"/>
      <c r="X78" s="145"/>
      <c r="Y78" s="204">
        <f t="shared" si="12"/>
        <v>1.45</v>
      </c>
      <c r="Z78" s="136" t="str">
        <f t="shared" si="9"/>
        <v>/</v>
      </c>
      <c r="AA78" s="203">
        <f t="shared" si="13"/>
        <v>0.25</v>
      </c>
      <c r="AB78" s="218"/>
      <c r="AC78" s="136"/>
      <c r="AD78" s="167"/>
      <c r="AE78" s="394"/>
      <c r="AF78" s="393"/>
      <c r="AG78" s="395"/>
      <c r="AH78" s="146"/>
      <c r="AI78" s="136"/>
      <c r="AJ78" s="242"/>
      <c r="AK78" s="394"/>
      <c r="AL78" s="393"/>
      <c r="AM78" s="395"/>
      <c r="AN78" s="243">
        <f t="shared" si="14"/>
        <v>0</v>
      </c>
      <c r="AO78" s="393"/>
      <c r="AP78" s="167">
        <f t="shared" si="15"/>
        <v>0</v>
      </c>
      <c r="AQ78" s="139"/>
      <c r="AR78" s="393"/>
      <c r="AS78" s="395"/>
      <c r="AT78" s="139"/>
      <c r="AU78" s="393"/>
      <c r="AV78" s="395"/>
      <c r="AW78" s="149"/>
      <c r="AX78" s="150"/>
      <c r="AY78" s="208"/>
      <c r="AZ78" s="204">
        <v>1.45</v>
      </c>
      <c r="BA78" s="136" t="str">
        <f t="shared" si="10"/>
        <v>/</v>
      </c>
      <c r="BB78" s="203">
        <v>0.25</v>
      </c>
      <c r="BC78" s="204">
        <f t="shared" si="16"/>
        <v>1.45</v>
      </c>
      <c r="BD78" s="136" t="str">
        <f t="shared" si="11"/>
        <v>/</v>
      </c>
      <c r="BE78" s="203">
        <f t="shared" si="17"/>
        <v>0.25</v>
      </c>
      <c r="BF78" s="218"/>
      <c r="BG78" s="150"/>
      <c r="BH78" s="150"/>
      <c r="BI78" s="139"/>
      <c r="BJ78" s="147"/>
      <c r="BK78" s="395"/>
      <c r="BL78" s="139"/>
      <c r="BM78" s="147"/>
      <c r="BN78" s="395"/>
      <c r="BO78" s="139"/>
      <c r="BP78" s="136"/>
      <c r="BQ78" s="203"/>
      <c r="BR78" s="381">
        <f t="shared" si="18"/>
        <v>0</v>
      </c>
      <c r="BS78" s="136"/>
      <c r="BT78" s="203">
        <f t="shared" si="19"/>
        <v>0</v>
      </c>
      <c r="BU78" s="207"/>
    </row>
    <row r="79" spans="1:73" ht="31.5" x14ac:dyDescent="0.25">
      <c r="A79" s="209">
        <v>59</v>
      </c>
      <c r="B79" s="333" t="s">
        <v>183</v>
      </c>
      <c r="C79" s="134"/>
      <c r="D79" s="132"/>
      <c r="E79" s="132"/>
      <c r="F79" s="132"/>
      <c r="G79" s="133"/>
      <c r="H79" s="132"/>
      <c r="I79" s="132"/>
      <c r="J79" s="132"/>
      <c r="K79" s="132"/>
      <c r="L79" s="133"/>
      <c r="M79" s="134"/>
      <c r="N79" s="132"/>
      <c r="O79" s="132"/>
      <c r="P79" s="132"/>
      <c r="Q79" s="132"/>
      <c r="R79" s="144"/>
      <c r="S79" s="145"/>
      <c r="T79" s="204">
        <v>2.61</v>
      </c>
      <c r="U79" s="136" t="str">
        <f t="shared" si="8"/>
        <v>/</v>
      </c>
      <c r="V79" s="204">
        <v>0.25</v>
      </c>
      <c r="W79" s="144"/>
      <c r="X79" s="145"/>
      <c r="Y79" s="204">
        <f t="shared" si="12"/>
        <v>2.61</v>
      </c>
      <c r="Z79" s="136" t="str">
        <f t="shared" si="9"/>
        <v>/</v>
      </c>
      <c r="AA79" s="203">
        <f t="shared" si="13"/>
        <v>0.25</v>
      </c>
      <c r="AB79" s="218"/>
      <c r="AC79" s="136"/>
      <c r="AD79" s="167"/>
      <c r="AE79" s="394"/>
      <c r="AF79" s="393"/>
      <c r="AG79" s="395"/>
      <c r="AH79" s="146"/>
      <c r="AI79" s="136"/>
      <c r="AJ79" s="159"/>
      <c r="AK79" s="394"/>
      <c r="AL79" s="393"/>
      <c r="AM79" s="395"/>
      <c r="AN79" s="243">
        <f t="shared" si="14"/>
        <v>0</v>
      </c>
      <c r="AO79" s="136"/>
      <c r="AP79" s="167">
        <f t="shared" si="15"/>
        <v>0</v>
      </c>
      <c r="AQ79" s="139"/>
      <c r="AR79" s="393"/>
      <c r="AS79" s="395"/>
      <c r="AT79" s="139"/>
      <c r="AU79" s="393"/>
      <c r="AV79" s="395"/>
      <c r="AW79" s="149"/>
      <c r="AX79" s="150"/>
      <c r="AY79" s="208"/>
      <c r="AZ79" s="204">
        <v>2.61</v>
      </c>
      <c r="BA79" s="136" t="str">
        <f t="shared" si="10"/>
        <v>/</v>
      </c>
      <c r="BB79" s="203">
        <v>0.25</v>
      </c>
      <c r="BC79" s="204">
        <f t="shared" si="16"/>
        <v>2.61</v>
      </c>
      <c r="BD79" s="136" t="str">
        <f t="shared" si="11"/>
        <v>/</v>
      </c>
      <c r="BE79" s="203">
        <f t="shared" si="17"/>
        <v>0.25</v>
      </c>
      <c r="BF79" s="218"/>
      <c r="BG79" s="150"/>
      <c r="BH79" s="150"/>
      <c r="BI79" s="139"/>
      <c r="BJ79" s="147"/>
      <c r="BK79" s="395"/>
      <c r="BL79" s="146"/>
      <c r="BM79" s="140"/>
      <c r="BN79" s="159"/>
      <c r="BO79" s="139"/>
      <c r="BP79" s="136"/>
      <c r="BQ79" s="203"/>
      <c r="BR79" s="381">
        <f t="shared" si="18"/>
        <v>0</v>
      </c>
      <c r="BS79" s="136"/>
      <c r="BT79" s="203">
        <f t="shared" si="19"/>
        <v>0</v>
      </c>
      <c r="BU79" s="207"/>
    </row>
    <row r="80" spans="1:73" x14ac:dyDescent="0.25">
      <c r="A80" s="209">
        <v>60</v>
      </c>
      <c r="B80" s="334" t="s">
        <v>184</v>
      </c>
      <c r="C80" s="134"/>
      <c r="D80" s="132"/>
      <c r="E80" s="132"/>
      <c r="F80" s="132"/>
      <c r="G80" s="133"/>
      <c r="H80" s="132"/>
      <c r="I80" s="132"/>
      <c r="J80" s="132"/>
      <c r="K80" s="132"/>
      <c r="L80" s="133"/>
      <c r="M80" s="134"/>
      <c r="N80" s="132"/>
      <c r="O80" s="132"/>
      <c r="P80" s="132"/>
      <c r="Q80" s="132"/>
      <c r="R80" s="144"/>
      <c r="S80" s="145"/>
      <c r="T80" s="204"/>
      <c r="U80" s="136" t="str">
        <f t="shared" si="8"/>
        <v/>
      </c>
      <c r="V80" s="204"/>
      <c r="W80" s="144"/>
      <c r="X80" s="145"/>
      <c r="Y80" s="204">
        <f t="shared" si="12"/>
        <v>0</v>
      </c>
      <c r="Z80" s="136" t="str">
        <f t="shared" si="9"/>
        <v/>
      </c>
      <c r="AA80" s="203">
        <f t="shared" si="13"/>
        <v>0</v>
      </c>
      <c r="AB80" s="218"/>
      <c r="AC80" s="136"/>
      <c r="AD80" s="167"/>
      <c r="AE80" s="394"/>
      <c r="AF80" s="393"/>
      <c r="AG80" s="395"/>
      <c r="AH80" s="146"/>
      <c r="AI80" s="136"/>
      <c r="AJ80" s="242"/>
      <c r="AK80" s="394"/>
      <c r="AL80" s="393"/>
      <c r="AM80" s="395"/>
      <c r="AN80" s="243">
        <f t="shared" si="14"/>
        <v>0</v>
      </c>
      <c r="AO80" s="393"/>
      <c r="AP80" s="167">
        <f t="shared" si="15"/>
        <v>0</v>
      </c>
      <c r="AQ80" s="139"/>
      <c r="AR80" s="393"/>
      <c r="AS80" s="395"/>
      <c r="AT80" s="139"/>
      <c r="AU80" s="393"/>
      <c r="AV80" s="395"/>
      <c r="AW80" s="149"/>
      <c r="AX80" s="150"/>
      <c r="AY80" s="208"/>
      <c r="AZ80" s="204"/>
      <c r="BA80" s="136" t="str">
        <f t="shared" si="10"/>
        <v/>
      </c>
      <c r="BB80" s="203"/>
      <c r="BC80" s="204">
        <f t="shared" si="16"/>
        <v>0</v>
      </c>
      <c r="BD80" s="136" t="str">
        <f t="shared" si="11"/>
        <v/>
      </c>
      <c r="BE80" s="203">
        <f t="shared" si="17"/>
        <v>0</v>
      </c>
      <c r="BF80" s="218"/>
      <c r="BG80" s="150"/>
      <c r="BH80" s="150"/>
      <c r="BI80" s="139"/>
      <c r="BJ80" s="147"/>
      <c r="BK80" s="395"/>
      <c r="BL80" s="139"/>
      <c r="BM80" s="147"/>
      <c r="BN80" s="395"/>
      <c r="BO80" s="139"/>
      <c r="BP80" s="136"/>
      <c r="BQ80" s="203"/>
      <c r="BR80" s="381">
        <f t="shared" si="18"/>
        <v>0</v>
      </c>
      <c r="BS80" s="136"/>
      <c r="BT80" s="203">
        <f t="shared" si="19"/>
        <v>0</v>
      </c>
      <c r="BU80" s="207"/>
    </row>
    <row r="81" spans="1:73" ht="31.5" x14ac:dyDescent="0.25">
      <c r="A81" s="209">
        <v>61</v>
      </c>
      <c r="B81" s="201" t="s">
        <v>185</v>
      </c>
      <c r="C81" s="134"/>
      <c r="D81" s="132"/>
      <c r="E81" s="132"/>
      <c r="F81" s="132"/>
      <c r="G81" s="133"/>
      <c r="H81" s="132"/>
      <c r="I81" s="132"/>
      <c r="J81" s="132"/>
      <c r="K81" s="132"/>
      <c r="L81" s="133"/>
      <c r="M81" s="134"/>
      <c r="N81" s="132"/>
      <c r="O81" s="132"/>
      <c r="P81" s="132"/>
      <c r="Q81" s="132"/>
      <c r="R81" s="144"/>
      <c r="S81" s="145"/>
      <c r="T81" s="204">
        <v>11.799999999999999</v>
      </c>
      <c r="U81" s="136" t="str">
        <f t="shared" si="8"/>
        <v>/</v>
      </c>
      <c r="V81" s="204"/>
      <c r="W81" s="144"/>
      <c r="X81" s="145"/>
      <c r="Y81" s="204">
        <f t="shared" si="12"/>
        <v>11.799999999999999</v>
      </c>
      <c r="Z81" s="136" t="str">
        <f t="shared" si="9"/>
        <v>/</v>
      </c>
      <c r="AA81" s="203">
        <f t="shared" si="13"/>
        <v>0</v>
      </c>
      <c r="AB81" s="218"/>
      <c r="AC81" s="136"/>
      <c r="AD81" s="167"/>
      <c r="AE81" s="394"/>
      <c r="AF81" s="393"/>
      <c r="AG81" s="395"/>
      <c r="AH81" s="146"/>
      <c r="AI81" s="136"/>
      <c r="AJ81" s="242"/>
      <c r="AK81" s="394"/>
      <c r="AL81" s="393"/>
      <c r="AM81" s="395"/>
      <c r="AN81" s="243">
        <f t="shared" si="14"/>
        <v>0</v>
      </c>
      <c r="AO81" s="393"/>
      <c r="AP81" s="167">
        <f t="shared" si="15"/>
        <v>0</v>
      </c>
      <c r="AQ81" s="139"/>
      <c r="AR81" s="393"/>
      <c r="AS81" s="395"/>
      <c r="AT81" s="139"/>
      <c r="AU81" s="393"/>
      <c r="AV81" s="395"/>
      <c r="AW81" s="149"/>
      <c r="AX81" s="150"/>
      <c r="AY81" s="208"/>
      <c r="AZ81" s="204">
        <v>11.799999999999999</v>
      </c>
      <c r="BA81" s="136" t="str">
        <f t="shared" si="10"/>
        <v>/</v>
      </c>
      <c r="BB81" s="203"/>
      <c r="BC81" s="204">
        <f t="shared" si="16"/>
        <v>11.799999999999999</v>
      </c>
      <c r="BD81" s="136" t="str">
        <f t="shared" si="11"/>
        <v>/</v>
      </c>
      <c r="BE81" s="203">
        <f t="shared" si="17"/>
        <v>0</v>
      </c>
      <c r="BF81" s="218"/>
      <c r="BG81" s="150"/>
      <c r="BH81" s="150"/>
      <c r="BI81" s="139"/>
      <c r="BJ81" s="147"/>
      <c r="BK81" s="395"/>
      <c r="BL81" s="139"/>
      <c r="BM81" s="147"/>
      <c r="BN81" s="395"/>
      <c r="BO81" s="139"/>
      <c r="BP81" s="136"/>
      <c r="BQ81" s="203"/>
      <c r="BR81" s="381">
        <f t="shared" si="18"/>
        <v>0</v>
      </c>
      <c r="BS81" s="136"/>
      <c r="BT81" s="203">
        <f t="shared" si="19"/>
        <v>0</v>
      </c>
      <c r="BU81" s="207"/>
    </row>
    <row r="82" spans="1:73" ht="63" x14ac:dyDescent="0.25">
      <c r="A82" s="209">
        <v>62</v>
      </c>
      <c r="B82" s="378" t="s">
        <v>186</v>
      </c>
      <c r="C82" s="134"/>
      <c r="D82" s="132"/>
      <c r="E82" s="132"/>
      <c r="F82" s="132"/>
      <c r="G82" s="133"/>
      <c r="H82" s="132"/>
      <c r="I82" s="132"/>
      <c r="J82" s="132"/>
      <c r="K82" s="132"/>
      <c r="L82" s="133"/>
      <c r="M82" s="134"/>
      <c r="N82" s="132"/>
      <c r="O82" s="132"/>
      <c r="P82" s="132"/>
      <c r="Q82" s="132"/>
      <c r="R82" s="144"/>
      <c r="S82" s="145"/>
      <c r="T82" s="204">
        <v>11.08</v>
      </c>
      <c r="U82" s="136" t="str">
        <f t="shared" si="8"/>
        <v>/</v>
      </c>
      <c r="V82" s="204">
        <v>9.26</v>
      </c>
      <c r="W82" s="144"/>
      <c r="X82" s="145"/>
      <c r="Y82" s="204">
        <f t="shared" si="12"/>
        <v>11.08</v>
      </c>
      <c r="Z82" s="136" t="str">
        <f t="shared" si="9"/>
        <v>/</v>
      </c>
      <c r="AA82" s="203">
        <f t="shared" si="13"/>
        <v>9.26</v>
      </c>
      <c r="AB82" s="218"/>
      <c r="AC82" s="136"/>
      <c r="AD82" s="167"/>
      <c r="AE82" s="394"/>
      <c r="AF82" s="393"/>
      <c r="AG82" s="395"/>
      <c r="AH82" s="146"/>
      <c r="AI82" s="136"/>
      <c r="AJ82" s="242"/>
      <c r="AK82" s="394"/>
      <c r="AL82" s="393"/>
      <c r="AM82" s="395"/>
      <c r="AN82" s="243">
        <f t="shared" si="14"/>
        <v>0</v>
      </c>
      <c r="AO82" s="393"/>
      <c r="AP82" s="167">
        <f t="shared" si="15"/>
        <v>0</v>
      </c>
      <c r="AQ82" s="139"/>
      <c r="AR82" s="393"/>
      <c r="AS82" s="395"/>
      <c r="AT82" s="139"/>
      <c r="AU82" s="393"/>
      <c r="AV82" s="395"/>
      <c r="AW82" s="149"/>
      <c r="AX82" s="150"/>
      <c r="AY82" s="208"/>
      <c r="AZ82" s="204">
        <v>11.08</v>
      </c>
      <c r="BA82" s="136" t="str">
        <f t="shared" si="10"/>
        <v>/</v>
      </c>
      <c r="BB82" s="203"/>
      <c r="BC82" s="204">
        <f t="shared" si="16"/>
        <v>11.08</v>
      </c>
      <c r="BD82" s="136" t="str">
        <f t="shared" si="11"/>
        <v>/</v>
      </c>
      <c r="BE82" s="203">
        <f t="shared" si="17"/>
        <v>0</v>
      </c>
      <c r="BF82" s="218"/>
      <c r="BG82" s="150"/>
      <c r="BH82" s="150"/>
      <c r="BI82" s="139"/>
      <c r="BJ82" s="147"/>
      <c r="BK82" s="395"/>
      <c r="BL82" s="139"/>
      <c r="BM82" s="147"/>
      <c r="BN82" s="395"/>
      <c r="BO82" s="139"/>
      <c r="BP82" s="136"/>
      <c r="BQ82" s="203"/>
      <c r="BR82" s="381">
        <f t="shared" si="18"/>
        <v>0</v>
      </c>
      <c r="BS82" s="136"/>
      <c r="BT82" s="203">
        <f t="shared" si="19"/>
        <v>0</v>
      </c>
      <c r="BU82" s="207"/>
    </row>
    <row r="83" spans="1:73" ht="63" x14ac:dyDescent="0.25">
      <c r="A83" s="209">
        <v>63</v>
      </c>
      <c r="B83" s="333" t="s">
        <v>187</v>
      </c>
      <c r="C83" s="134"/>
      <c r="D83" s="132"/>
      <c r="E83" s="132"/>
      <c r="F83" s="132"/>
      <c r="G83" s="133"/>
      <c r="H83" s="132"/>
      <c r="I83" s="132"/>
      <c r="J83" s="132"/>
      <c r="K83" s="132"/>
      <c r="L83" s="133"/>
      <c r="M83" s="134"/>
      <c r="N83" s="132"/>
      <c r="O83" s="132"/>
      <c r="P83" s="132"/>
      <c r="Q83" s="132"/>
      <c r="R83" s="144"/>
      <c r="S83" s="145"/>
      <c r="T83" s="204">
        <v>1.05</v>
      </c>
      <c r="U83" s="136" t="str">
        <f t="shared" si="8"/>
        <v>/</v>
      </c>
      <c r="V83" s="204"/>
      <c r="W83" s="144"/>
      <c r="X83" s="145"/>
      <c r="Y83" s="204">
        <f t="shared" si="12"/>
        <v>1.05</v>
      </c>
      <c r="Z83" s="136" t="str">
        <f t="shared" si="9"/>
        <v>/</v>
      </c>
      <c r="AA83" s="203">
        <f t="shared" si="13"/>
        <v>0</v>
      </c>
      <c r="AB83" s="218"/>
      <c r="AC83" s="136"/>
      <c r="AD83" s="167"/>
      <c r="AE83" s="394"/>
      <c r="AF83" s="393"/>
      <c r="AG83" s="395"/>
      <c r="AH83" s="146"/>
      <c r="AI83" s="136"/>
      <c r="AJ83" s="242"/>
      <c r="AK83" s="394"/>
      <c r="AL83" s="393"/>
      <c r="AM83" s="395"/>
      <c r="AN83" s="243">
        <f t="shared" si="14"/>
        <v>0</v>
      </c>
      <c r="AO83" s="393"/>
      <c r="AP83" s="167">
        <f t="shared" si="15"/>
        <v>0</v>
      </c>
      <c r="AQ83" s="139"/>
      <c r="AR83" s="393"/>
      <c r="AS83" s="395"/>
      <c r="AT83" s="139"/>
      <c r="AU83" s="393"/>
      <c r="AV83" s="395"/>
      <c r="AW83" s="149"/>
      <c r="AX83" s="150"/>
      <c r="AY83" s="208"/>
      <c r="AZ83" s="204">
        <v>1.05</v>
      </c>
      <c r="BA83" s="136" t="str">
        <f t="shared" si="10"/>
        <v>/</v>
      </c>
      <c r="BB83" s="203"/>
      <c r="BC83" s="204">
        <f t="shared" si="16"/>
        <v>1.05</v>
      </c>
      <c r="BD83" s="136" t="str">
        <f t="shared" si="11"/>
        <v>/</v>
      </c>
      <c r="BE83" s="203">
        <f t="shared" si="17"/>
        <v>0</v>
      </c>
      <c r="BF83" s="218"/>
      <c r="BG83" s="150"/>
      <c r="BH83" s="150"/>
      <c r="BI83" s="139"/>
      <c r="BJ83" s="147"/>
      <c r="BK83" s="395"/>
      <c r="BL83" s="139"/>
      <c r="BM83" s="147"/>
      <c r="BN83" s="395"/>
      <c r="BO83" s="139"/>
      <c r="BP83" s="136"/>
      <c r="BQ83" s="203"/>
      <c r="BR83" s="381">
        <f t="shared" si="18"/>
        <v>0</v>
      </c>
      <c r="BS83" s="136"/>
      <c r="BT83" s="203">
        <f t="shared" si="19"/>
        <v>0</v>
      </c>
      <c r="BU83" s="207"/>
    </row>
    <row r="84" spans="1:73" ht="47.25" x14ac:dyDescent="0.25">
      <c r="A84" s="209">
        <v>64</v>
      </c>
      <c r="B84" s="333" t="s">
        <v>188</v>
      </c>
      <c r="C84" s="134"/>
      <c r="D84" s="132"/>
      <c r="E84" s="132"/>
      <c r="F84" s="132"/>
      <c r="G84" s="133"/>
      <c r="H84" s="132"/>
      <c r="I84" s="132"/>
      <c r="J84" s="132"/>
      <c r="K84" s="132"/>
      <c r="L84" s="133"/>
      <c r="M84" s="134"/>
      <c r="N84" s="132"/>
      <c r="O84" s="132"/>
      <c r="P84" s="132"/>
      <c r="Q84" s="132"/>
      <c r="R84" s="144"/>
      <c r="S84" s="145"/>
      <c r="T84" s="204">
        <v>16.14</v>
      </c>
      <c r="U84" s="136" t="str">
        <f t="shared" si="8"/>
        <v>/</v>
      </c>
      <c r="V84" s="204"/>
      <c r="W84" s="144"/>
      <c r="X84" s="145"/>
      <c r="Y84" s="204">
        <f t="shared" si="12"/>
        <v>16.14</v>
      </c>
      <c r="Z84" s="136" t="str">
        <f t="shared" si="9"/>
        <v>/</v>
      </c>
      <c r="AA84" s="203">
        <f t="shared" si="13"/>
        <v>0</v>
      </c>
      <c r="AB84" s="218"/>
      <c r="AC84" s="136"/>
      <c r="AD84" s="167"/>
      <c r="AE84" s="139"/>
      <c r="AF84" s="136"/>
      <c r="AG84" s="159"/>
      <c r="AH84" s="146"/>
      <c r="AI84" s="136"/>
      <c r="AJ84" s="242"/>
      <c r="AK84" s="394"/>
      <c r="AL84" s="393"/>
      <c r="AM84" s="395"/>
      <c r="AN84" s="243">
        <f t="shared" si="14"/>
        <v>0</v>
      </c>
      <c r="AO84" s="136"/>
      <c r="AP84" s="167">
        <f t="shared" si="15"/>
        <v>0</v>
      </c>
      <c r="AQ84" s="139"/>
      <c r="AR84" s="393"/>
      <c r="AS84" s="395"/>
      <c r="AT84" s="139"/>
      <c r="AU84" s="393"/>
      <c r="AV84" s="395"/>
      <c r="AW84" s="149"/>
      <c r="AX84" s="150"/>
      <c r="AY84" s="208"/>
      <c r="AZ84" s="204">
        <v>16.14</v>
      </c>
      <c r="BA84" s="136" t="str">
        <f t="shared" si="10"/>
        <v>/</v>
      </c>
      <c r="BB84" s="203"/>
      <c r="BC84" s="204">
        <f t="shared" si="16"/>
        <v>16.14</v>
      </c>
      <c r="BD84" s="136" t="str">
        <f t="shared" si="11"/>
        <v>/</v>
      </c>
      <c r="BE84" s="203">
        <f t="shared" si="17"/>
        <v>0</v>
      </c>
      <c r="BF84" s="218"/>
      <c r="BG84" s="150"/>
      <c r="BH84" s="150"/>
      <c r="BI84" s="139"/>
      <c r="BJ84" s="140"/>
      <c r="BK84" s="395"/>
      <c r="BL84" s="139"/>
      <c r="BM84" s="147"/>
      <c r="BN84" s="395"/>
      <c r="BO84" s="139"/>
      <c r="BP84" s="136"/>
      <c r="BQ84" s="203"/>
      <c r="BR84" s="381">
        <f t="shared" si="18"/>
        <v>0</v>
      </c>
      <c r="BS84" s="136"/>
      <c r="BT84" s="203">
        <f t="shared" si="19"/>
        <v>0</v>
      </c>
      <c r="BU84" s="207"/>
    </row>
    <row r="85" spans="1:73" x14ac:dyDescent="0.25">
      <c r="A85" s="209">
        <v>65</v>
      </c>
      <c r="B85" s="333" t="s">
        <v>189</v>
      </c>
      <c r="C85" s="134"/>
      <c r="D85" s="132"/>
      <c r="E85" s="132"/>
      <c r="F85" s="132" t="str">
        <f t="shared" ref="F85:F90" si="20">IF(AND(E85=0,G85=0),"","/")</f>
        <v>/</v>
      </c>
      <c r="G85" s="203">
        <v>1.26</v>
      </c>
      <c r="H85" s="132"/>
      <c r="I85" s="132"/>
      <c r="J85" s="132"/>
      <c r="K85" s="132"/>
      <c r="L85" s="133"/>
      <c r="M85" s="134"/>
      <c r="N85" s="132"/>
      <c r="O85" s="132"/>
      <c r="P85" s="132"/>
      <c r="Q85" s="132"/>
      <c r="R85" s="144"/>
      <c r="S85" s="145"/>
      <c r="T85" s="204"/>
      <c r="U85" s="136" t="str">
        <f t="shared" si="8"/>
        <v/>
      </c>
      <c r="V85" s="204"/>
      <c r="W85" s="144"/>
      <c r="X85" s="145"/>
      <c r="Y85" s="204">
        <f t="shared" si="12"/>
        <v>0</v>
      </c>
      <c r="Z85" s="136" t="str">
        <f t="shared" si="9"/>
        <v>/</v>
      </c>
      <c r="AA85" s="203">
        <f t="shared" si="13"/>
        <v>1.26</v>
      </c>
      <c r="AB85" s="218"/>
      <c r="AC85" s="136" t="str">
        <f t="shared" ref="AC85:AC90" si="21">IF(AND(AB85=0,AD85=0),"","/")</f>
        <v>/</v>
      </c>
      <c r="AD85" s="204">
        <v>1.26</v>
      </c>
      <c r="AE85" s="394"/>
      <c r="AF85" s="393"/>
      <c r="AG85" s="395"/>
      <c r="AH85" s="146"/>
      <c r="AI85" s="136"/>
      <c r="AJ85" s="242"/>
      <c r="AK85" s="394"/>
      <c r="AL85" s="393"/>
      <c r="AM85" s="395"/>
      <c r="AN85" s="243">
        <f t="shared" si="14"/>
        <v>0</v>
      </c>
      <c r="AO85" s="393" t="str">
        <f t="shared" ref="AO85:AO90" si="22">IF(AND(AN85=0,AP85=0),"","/")</f>
        <v>/</v>
      </c>
      <c r="AP85" s="204">
        <f t="shared" si="15"/>
        <v>1.26</v>
      </c>
      <c r="AQ85" s="139"/>
      <c r="AR85" s="393" t="str">
        <f t="shared" ref="AR85:AR90" si="23">IF(AND(AQ85=0,AS85=0),"","/")</f>
        <v>/</v>
      </c>
      <c r="AS85" s="204">
        <v>1.26</v>
      </c>
      <c r="AT85" s="139"/>
      <c r="AU85" s="393"/>
      <c r="AV85" s="395"/>
      <c r="AW85" s="149"/>
      <c r="AX85" s="150"/>
      <c r="AY85" s="208"/>
      <c r="AZ85" s="204"/>
      <c r="BA85" s="136" t="str">
        <f t="shared" si="10"/>
        <v/>
      </c>
      <c r="BB85" s="203"/>
      <c r="BC85" s="204">
        <f t="shared" si="16"/>
        <v>0</v>
      </c>
      <c r="BD85" s="136" t="str">
        <f t="shared" si="11"/>
        <v>/</v>
      </c>
      <c r="BE85" s="203">
        <f t="shared" si="17"/>
        <v>1.26</v>
      </c>
      <c r="BF85" s="218"/>
      <c r="BG85" s="150" t="str">
        <f t="shared" ref="BG85:BG90" si="24">IF(AND(BF85=0,BH85=0),"","/")</f>
        <v>/</v>
      </c>
      <c r="BH85" s="203">
        <v>1.26</v>
      </c>
      <c r="BI85" s="139"/>
      <c r="BJ85" s="147"/>
      <c r="BK85" s="395"/>
      <c r="BL85" s="139"/>
      <c r="BM85" s="147"/>
      <c r="BN85" s="395"/>
      <c r="BO85" s="139"/>
      <c r="BP85" s="136"/>
      <c r="BQ85" s="203"/>
      <c r="BR85" s="381">
        <f t="shared" si="18"/>
        <v>0</v>
      </c>
      <c r="BS85" s="136" t="str">
        <f t="shared" ref="BS85:BS91" si="25">IF(AND(BR85=0,BT85=0),"","/")</f>
        <v>/</v>
      </c>
      <c r="BT85" s="203">
        <f t="shared" si="19"/>
        <v>1.26</v>
      </c>
      <c r="BU85" s="207"/>
    </row>
    <row r="86" spans="1:73" x14ac:dyDescent="0.25">
      <c r="A86" s="209">
        <v>66</v>
      </c>
      <c r="B86" s="333" t="s">
        <v>190</v>
      </c>
      <c r="C86" s="134"/>
      <c r="D86" s="132"/>
      <c r="E86" s="132"/>
      <c r="F86" s="132" t="str">
        <f t="shared" si="20"/>
        <v>/</v>
      </c>
      <c r="G86" s="203">
        <v>1.26</v>
      </c>
      <c r="H86" s="132"/>
      <c r="I86" s="132"/>
      <c r="J86" s="132"/>
      <c r="K86" s="132"/>
      <c r="L86" s="133"/>
      <c r="M86" s="134"/>
      <c r="N86" s="132"/>
      <c r="O86" s="132"/>
      <c r="P86" s="132"/>
      <c r="Q86" s="132"/>
      <c r="R86" s="144"/>
      <c r="S86" s="145"/>
      <c r="T86" s="204"/>
      <c r="U86" s="136" t="str">
        <f t="shared" ref="U86:U134" si="26">IF(AND(T86=0,V86=0),"","/")</f>
        <v/>
      </c>
      <c r="V86" s="204"/>
      <c r="W86" s="144"/>
      <c r="X86" s="145"/>
      <c r="Y86" s="204">
        <f t="shared" si="12"/>
        <v>0</v>
      </c>
      <c r="Z86" s="136" t="str">
        <f t="shared" ref="Z86:Z134" si="27">IF(AND(Y86=0,AA86=0),"","/")</f>
        <v>/</v>
      </c>
      <c r="AA86" s="203">
        <f t="shared" si="13"/>
        <v>1.26</v>
      </c>
      <c r="AB86" s="218"/>
      <c r="AC86" s="136" t="str">
        <f t="shared" si="21"/>
        <v>/</v>
      </c>
      <c r="AD86" s="204">
        <v>1.26</v>
      </c>
      <c r="AE86" s="394"/>
      <c r="AF86" s="393"/>
      <c r="AG86" s="395"/>
      <c r="AH86" s="146"/>
      <c r="AI86" s="136"/>
      <c r="AJ86" s="242"/>
      <c r="AK86" s="394"/>
      <c r="AL86" s="393"/>
      <c r="AM86" s="395"/>
      <c r="AN86" s="243">
        <f t="shared" si="14"/>
        <v>0</v>
      </c>
      <c r="AO86" s="393" t="str">
        <f t="shared" si="22"/>
        <v>/</v>
      </c>
      <c r="AP86" s="204">
        <f t="shared" si="15"/>
        <v>1.26</v>
      </c>
      <c r="AQ86" s="139"/>
      <c r="AR86" s="393" t="str">
        <f t="shared" si="23"/>
        <v>/</v>
      </c>
      <c r="AS86" s="204">
        <v>1.26</v>
      </c>
      <c r="AT86" s="139"/>
      <c r="AU86" s="393"/>
      <c r="AV86" s="395"/>
      <c r="AW86" s="149"/>
      <c r="AX86" s="150"/>
      <c r="AY86" s="208"/>
      <c r="AZ86" s="204"/>
      <c r="BA86" s="136" t="str">
        <f t="shared" ref="BA86:BA134" si="28">IF(AND(AZ86=0,BB86=0),"","/")</f>
        <v/>
      </c>
      <c r="BB86" s="203"/>
      <c r="BC86" s="204">
        <f t="shared" si="16"/>
        <v>0</v>
      </c>
      <c r="BD86" s="136" t="str">
        <f t="shared" ref="BD86:BD134" si="29">IF(AND(BC86=0,BE86=0),"","/")</f>
        <v>/</v>
      </c>
      <c r="BE86" s="203">
        <f t="shared" si="17"/>
        <v>1.26</v>
      </c>
      <c r="BF86" s="218"/>
      <c r="BG86" s="150" t="str">
        <f t="shared" si="24"/>
        <v>/</v>
      </c>
      <c r="BH86" s="203">
        <v>1.26</v>
      </c>
      <c r="BI86" s="139"/>
      <c r="BJ86" s="147"/>
      <c r="BK86" s="395"/>
      <c r="BL86" s="139"/>
      <c r="BM86" s="147"/>
      <c r="BN86" s="395"/>
      <c r="BO86" s="139"/>
      <c r="BP86" s="136"/>
      <c r="BQ86" s="203"/>
      <c r="BR86" s="381">
        <f t="shared" si="18"/>
        <v>0</v>
      </c>
      <c r="BS86" s="136" t="str">
        <f t="shared" si="25"/>
        <v>/</v>
      </c>
      <c r="BT86" s="203">
        <f t="shared" si="19"/>
        <v>1.26</v>
      </c>
      <c r="BU86" s="207"/>
    </row>
    <row r="87" spans="1:73" x14ac:dyDescent="0.25">
      <c r="A87" s="209">
        <v>67</v>
      </c>
      <c r="B87" s="333" t="s">
        <v>191</v>
      </c>
      <c r="C87" s="134"/>
      <c r="D87" s="132"/>
      <c r="E87" s="132"/>
      <c r="F87" s="132" t="str">
        <f t="shared" si="20"/>
        <v/>
      </c>
      <c r="G87" s="203"/>
      <c r="H87" s="132"/>
      <c r="I87" s="132"/>
      <c r="J87" s="132"/>
      <c r="K87" s="132"/>
      <c r="L87" s="133"/>
      <c r="M87" s="134"/>
      <c r="N87" s="132"/>
      <c r="O87" s="132"/>
      <c r="P87" s="132"/>
      <c r="Q87" s="132"/>
      <c r="R87" s="144"/>
      <c r="S87" s="145"/>
      <c r="T87" s="204"/>
      <c r="U87" s="136" t="str">
        <f t="shared" si="26"/>
        <v/>
      </c>
      <c r="V87" s="204"/>
      <c r="W87" s="144"/>
      <c r="X87" s="145"/>
      <c r="Y87" s="204">
        <f t="shared" ref="Y87:Y135" si="30">E87+J87+O87+T87</f>
        <v>0</v>
      </c>
      <c r="Z87" s="136" t="str">
        <f t="shared" si="27"/>
        <v/>
      </c>
      <c r="AA87" s="203">
        <f t="shared" ref="AA87:AA135" si="31">G87+L87+Q87+V87</f>
        <v>0</v>
      </c>
      <c r="AB87" s="218"/>
      <c r="AC87" s="136" t="str">
        <f t="shared" si="21"/>
        <v/>
      </c>
      <c r="AD87" s="204"/>
      <c r="AE87" s="394"/>
      <c r="AF87" s="393"/>
      <c r="AG87" s="395"/>
      <c r="AH87" s="146"/>
      <c r="AI87" s="136"/>
      <c r="AJ87" s="242"/>
      <c r="AK87" s="394"/>
      <c r="AL87" s="393"/>
      <c r="AM87" s="395"/>
      <c r="AN87" s="243">
        <f t="shared" ref="AN87:AN135" si="32">AB87+AE87+AH87+AK87</f>
        <v>0</v>
      </c>
      <c r="AO87" s="393" t="str">
        <f t="shared" si="22"/>
        <v/>
      </c>
      <c r="AP87" s="204">
        <f t="shared" ref="AP87:AP135" si="33">AD87+AG87+AJ87+AM87</f>
        <v>0</v>
      </c>
      <c r="AQ87" s="139"/>
      <c r="AR87" s="393" t="str">
        <f t="shared" si="23"/>
        <v/>
      </c>
      <c r="AS87" s="204"/>
      <c r="AT87" s="139"/>
      <c r="AU87" s="393"/>
      <c r="AV87" s="395"/>
      <c r="AW87" s="149"/>
      <c r="AX87" s="150"/>
      <c r="AY87" s="208"/>
      <c r="AZ87" s="204"/>
      <c r="BA87" s="136" t="str">
        <f t="shared" si="28"/>
        <v/>
      </c>
      <c r="BB87" s="203"/>
      <c r="BC87" s="204">
        <f t="shared" ref="BC87:BC135" si="34">AQ87+AT87+AW87+AZ87</f>
        <v>0</v>
      </c>
      <c r="BD87" s="136" t="str">
        <f t="shared" si="29"/>
        <v/>
      </c>
      <c r="BE87" s="203">
        <f t="shared" ref="BE87:BE135" si="35">AS87+AV87+AY87+BB87</f>
        <v>0</v>
      </c>
      <c r="BF87" s="218"/>
      <c r="BG87" s="150" t="str">
        <f t="shared" si="24"/>
        <v/>
      </c>
      <c r="BH87" s="203">
        <v>0</v>
      </c>
      <c r="BI87" s="139"/>
      <c r="BJ87" s="147"/>
      <c r="BK87" s="395"/>
      <c r="BL87" s="139"/>
      <c r="BM87" s="147"/>
      <c r="BN87" s="395"/>
      <c r="BO87" s="139"/>
      <c r="BP87" s="136"/>
      <c r="BQ87" s="203"/>
      <c r="BR87" s="381">
        <f t="shared" ref="BR87:BR135" si="36">BF87+BI87+BL87+BO87</f>
        <v>0</v>
      </c>
      <c r="BS87" s="136" t="str">
        <f t="shared" si="25"/>
        <v/>
      </c>
      <c r="BT87" s="203">
        <f t="shared" ref="BT87:BT135" si="37">BH87+BK87+BN87+BQ87</f>
        <v>0</v>
      </c>
      <c r="BU87" s="207"/>
    </row>
    <row r="88" spans="1:73" x14ac:dyDescent="0.25">
      <c r="A88" s="209">
        <v>68</v>
      </c>
      <c r="B88" s="333" t="s">
        <v>192</v>
      </c>
      <c r="C88" s="134"/>
      <c r="D88" s="132"/>
      <c r="E88" s="132"/>
      <c r="F88" s="132" t="str">
        <f t="shared" si="20"/>
        <v/>
      </c>
      <c r="G88" s="203"/>
      <c r="H88" s="132"/>
      <c r="I88" s="132"/>
      <c r="J88" s="132"/>
      <c r="K88" s="132"/>
      <c r="L88" s="133"/>
      <c r="M88" s="134"/>
      <c r="N88" s="132"/>
      <c r="O88" s="132"/>
      <c r="P88" s="132"/>
      <c r="Q88" s="132"/>
      <c r="R88" s="144"/>
      <c r="S88" s="145"/>
      <c r="T88" s="204"/>
      <c r="U88" s="136" t="str">
        <f t="shared" si="26"/>
        <v/>
      </c>
      <c r="V88" s="204"/>
      <c r="W88" s="144"/>
      <c r="X88" s="145"/>
      <c r="Y88" s="204">
        <f t="shared" si="30"/>
        <v>0</v>
      </c>
      <c r="Z88" s="136" t="str">
        <f t="shared" si="27"/>
        <v/>
      </c>
      <c r="AA88" s="203">
        <f t="shared" si="31"/>
        <v>0</v>
      </c>
      <c r="AB88" s="218"/>
      <c r="AC88" s="136" t="str">
        <f t="shared" si="21"/>
        <v/>
      </c>
      <c r="AD88" s="204"/>
      <c r="AE88" s="394"/>
      <c r="AF88" s="393"/>
      <c r="AG88" s="395"/>
      <c r="AH88" s="146"/>
      <c r="AI88" s="136"/>
      <c r="AJ88" s="242"/>
      <c r="AK88" s="394"/>
      <c r="AL88" s="393"/>
      <c r="AM88" s="395"/>
      <c r="AN88" s="243">
        <f t="shared" si="32"/>
        <v>0</v>
      </c>
      <c r="AO88" s="393" t="str">
        <f t="shared" si="22"/>
        <v/>
      </c>
      <c r="AP88" s="204">
        <f t="shared" si="33"/>
        <v>0</v>
      </c>
      <c r="AQ88" s="139"/>
      <c r="AR88" s="393" t="str">
        <f t="shared" si="23"/>
        <v/>
      </c>
      <c r="AS88" s="204"/>
      <c r="AT88" s="139"/>
      <c r="AU88" s="393"/>
      <c r="AV88" s="395"/>
      <c r="AW88" s="149"/>
      <c r="AX88" s="150"/>
      <c r="AY88" s="208"/>
      <c r="AZ88" s="204"/>
      <c r="BA88" s="136" t="str">
        <f t="shared" si="28"/>
        <v/>
      </c>
      <c r="BB88" s="203"/>
      <c r="BC88" s="204">
        <f t="shared" si="34"/>
        <v>0</v>
      </c>
      <c r="BD88" s="136" t="str">
        <f t="shared" si="29"/>
        <v/>
      </c>
      <c r="BE88" s="203">
        <f t="shared" si="35"/>
        <v>0</v>
      </c>
      <c r="BF88" s="218"/>
      <c r="BG88" s="150" t="str">
        <f t="shared" si="24"/>
        <v/>
      </c>
      <c r="BH88" s="203">
        <v>0</v>
      </c>
      <c r="BI88" s="139"/>
      <c r="BJ88" s="147"/>
      <c r="BK88" s="395"/>
      <c r="BL88" s="139"/>
      <c r="BM88" s="147"/>
      <c r="BN88" s="395"/>
      <c r="BO88" s="139"/>
      <c r="BP88" s="136"/>
      <c r="BQ88" s="203"/>
      <c r="BR88" s="381">
        <f t="shared" si="36"/>
        <v>0</v>
      </c>
      <c r="BS88" s="136" t="str">
        <f t="shared" si="25"/>
        <v/>
      </c>
      <c r="BT88" s="203">
        <f t="shared" si="37"/>
        <v>0</v>
      </c>
      <c r="BU88" s="207"/>
    </row>
    <row r="89" spans="1:73" x14ac:dyDescent="0.25">
      <c r="A89" s="209">
        <v>69</v>
      </c>
      <c r="B89" s="333" t="s">
        <v>193</v>
      </c>
      <c r="C89" s="134"/>
      <c r="D89" s="132"/>
      <c r="E89" s="132"/>
      <c r="F89" s="132" t="str">
        <f t="shared" si="20"/>
        <v>/</v>
      </c>
      <c r="G89" s="203">
        <v>1.26</v>
      </c>
      <c r="H89" s="132"/>
      <c r="I89" s="132"/>
      <c r="J89" s="132"/>
      <c r="K89" s="132"/>
      <c r="L89" s="133"/>
      <c r="M89" s="134"/>
      <c r="N89" s="132"/>
      <c r="O89" s="132"/>
      <c r="P89" s="132"/>
      <c r="Q89" s="132"/>
      <c r="R89" s="144"/>
      <c r="S89" s="145"/>
      <c r="T89" s="204"/>
      <c r="U89" s="136" t="str">
        <f t="shared" si="26"/>
        <v/>
      </c>
      <c r="V89" s="204"/>
      <c r="W89" s="155"/>
      <c r="X89" s="153"/>
      <c r="Y89" s="204">
        <f t="shared" si="30"/>
        <v>0</v>
      </c>
      <c r="Z89" s="136" t="str">
        <f t="shared" si="27"/>
        <v>/</v>
      </c>
      <c r="AA89" s="203">
        <f t="shared" si="31"/>
        <v>1.26</v>
      </c>
      <c r="AB89" s="154"/>
      <c r="AC89" s="136" t="str">
        <f t="shared" si="21"/>
        <v>/</v>
      </c>
      <c r="AD89" s="204">
        <v>1.26</v>
      </c>
      <c r="AE89" s="394"/>
      <c r="AF89" s="393"/>
      <c r="AG89" s="395"/>
      <c r="AH89" s="146"/>
      <c r="AI89" s="136"/>
      <c r="AJ89" s="242"/>
      <c r="AK89" s="394"/>
      <c r="AL89" s="393"/>
      <c r="AM89" s="395"/>
      <c r="AN89" s="243">
        <f t="shared" si="32"/>
        <v>0</v>
      </c>
      <c r="AO89" s="393" t="str">
        <f t="shared" si="22"/>
        <v>/</v>
      </c>
      <c r="AP89" s="204">
        <f t="shared" si="33"/>
        <v>1.26</v>
      </c>
      <c r="AQ89" s="139"/>
      <c r="AR89" s="393" t="str">
        <f t="shared" si="23"/>
        <v>/</v>
      </c>
      <c r="AS89" s="204">
        <v>1.26</v>
      </c>
      <c r="AT89" s="139"/>
      <c r="AU89" s="393"/>
      <c r="AV89" s="395"/>
      <c r="AW89" s="149"/>
      <c r="AX89" s="150"/>
      <c r="AY89" s="208"/>
      <c r="AZ89" s="204"/>
      <c r="BA89" s="136" t="str">
        <f t="shared" si="28"/>
        <v/>
      </c>
      <c r="BB89" s="203"/>
      <c r="BC89" s="204">
        <f t="shared" si="34"/>
        <v>0</v>
      </c>
      <c r="BD89" s="136" t="str">
        <f t="shared" si="29"/>
        <v>/</v>
      </c>
      <c r="BE89" s="203">
        <f t="shared" si="35"/>
        <v>1.26</v>
      </c>
      <c r="BF89" s="154"/>
      <c r="BG89" s="150" t="str">
        <f t="shared" si="24"/>
        <v>/</v>
      </c>
      <c r="BH89" s="203">
        <v>1.26</v>
      </c>
      <c r="BI89" s="139"/>
      <c r="BJ89" s="147"/>
      <c r="BK89" s="395"/>
      <c r="BL89" s="139"/>
      <c r="BM89" s="147"/>
      <c r="BN89" s="395"/>
      <c r="BO89" s="139"/>
      <c r="BP89" s="136"/>
      <c r="BQ89" s="203"/>
      <c r="BR89" s="381">
        <f t="shared" si="36"/>
        <v>0</v>
      </c>
      <c r="BS89" s="136" t="str">
        <f t="shared" si="25"/>
        <v>/</v>
      </c>
      <c r="BT89" s="203">
        <f t="shared" si="37"/>
        <v>1.26</v>
      </c>
      <c r="BU89" s="207"/>
    </row>
    <row r="90" spans="1:73" ht="31.5" x14ac:dyDescent="0.25">
      <c r="A90" s="209">
        <v>70</v>
      </c>
      <c r="B90" s="379" t="s">
        <v>194</v>
      </c>
      <c r="C90" s="134"/>
      <c r="D90" s="132"/>
      <c r="E90" s="132"/>
      <c r="F90" s="132" t="str">
        <f t="shared" si="20"/>
        <v>/</v>
      </c>
      <c r="G90" s="203">
        <v>0.4</v>
      </c>
      <c r="H90" s="132"/>
      <c r="I90" s="132"/>
      <c r="J90" s="132"/>
      <c r="K90" s="132"/>
      <c r="L90" s="133"/>
      <c r="M90" s="134"/>
      <c r="N90" s="132"/>
      <c r="O90" s="132"/>
      <c r="P90" s="132"/>
      <c r="Q90" s="132"/>
      <c r="R90" s="144"/>
      <c r="S90" s="145"/>
      <c r="T90" s="204"/>
      <c r="U90" s="136" t="str">
        <f t="shared" si="26"/>
        <v/>
      </c>
      <c r="V90" s="204"/>
      <c r="W90" s="155"/>
      <c r="X90" s="153"/>
      <c r="Y90" s="204">
        <f t="shared" si="30"/>
        <v>0</v>
      </c>
      <c r="Z90" s="136" t="str">
        <f t="shared" si="27"/>
        <v>/</v>
      </c>
      <c r="AA90" s="203">
        <f t="shared" si="31"/>
        <v>0.4</v>
      </c>
      <c r="AB90" s="154"/>
      <c r="AC90" s="136" t="str">
        <f t="shared" si="21"/>
        <v>/</v>
      </c>
      <c r="AD90" s="204">
        <v>0.4</v>
      </c>
      <c r="AE90" s="394"/>
      <c r="AF90" s="393"/>
      <c r="AG90" s="395"/>
      <c r="AH90" s="146"/>
      <c r="AI90" s="136"/>
      <c r="AJ90" s="242"/>
      <c r="AK90" s="394"/>
      <c r="AL90" s="393"/>
      <c r="AM90" s="395"/>
      <c r="AN90" s="243">
        <f t="shared" si="32"/>
        <v>0</v>
      </c>
      <c r="AO90" s="384" t="str">
        <f t="shared" si="22"/>
        <v>/</v>
      </c>
      <c r="AP90" s="204">
        <f t="shared" si="33"/>
        <v>0.4</v>
      </c>
      <c r="AQ90" s="139"/>
      <c r="AR90" s="384" t="str">
        <f t="shared" si="23"/>
        <v>/</v>
      </c>
      <c r="AS90" s="204">
        <v>0.4</v>
      </c>
      <c r="AT90" s="139"/>
      <c r="AU90" s="393"/>
      <c r="AV90" s="395"/>
      <c r="AW90" s="149"/>
      <c r="AX90" s="150"/>
      <c r="AY90" s="208"/>
      <c r="AZ90" s="204"/>
      <c r="BA90" s="136" t="str">
        <f t="shared" si="28"/>
        <v/>
      </c>
      <c r="BB90" s="203"/>
      <c r="BC90" s="204">
        <f t="shared" si="34"/>
        <v>0</v>
      </c>
      <c r="BD90" s="136" t="str">
        <f t="shared" si="29"/>
        <v>/</v>
      </c>
      <c r="BE90" s="203">
        <f t="shared" si="35"/>
        <v>0.4</v>
      </c>
      <c r="BF90" s="154"/>
      <c r="BG90" s="385" t="str">
        <f t="shared" si="24"/>
        <v>/</v>
      </c>
      <c r="BH90" s="203">
        <v>0.4</v>
      </c>
      <c r="BI90" s="139"/>
      <c r="BJ90" s="147"/>
      <c r="BK90" s="395"/>
      <c r="BL90" s="139"/>
      <c r="BM90" s="147"/>
      <c r="BN90" s="395"/>
      <c r="BO90" s="139"/>
      <c r="BP90" s="136"/>
      <c r="BQ90" s="203"/>
      <c r="BR90" s="381">
        <f t="shared" si="36"/>
        <v>0</v>
      </c>
      <c r="BS90" s="136" t="str">
        <f t="shared" si="25"/>
        <v>/</v>
      </c>
      <c r="BT90" s="203">
        <f t="shared" si="37"/>
        <v>0.4</v>
      </c>
      <c r="BU90" s="207"/>
    </row>
    <row r="91" spans="1:73" x14ac:dyDescent="0.25">
      <c r="A91" s="209">
        <v>71</v>
      </c>
      <c r="B91" s="380" t="s">
        <v>195</v>
      </c>
      <c r="C91" s="134"/>
      <c r="D91" s="132"/>
      <c r="E91" s="132"/>
      <c r="F91" s="132"/>
      <c r="G91" s="133"/>
      <c r="H91" s="132"/>
      <c r="I91" s="132"/>
      <c r="J91" s="132"/>
      <c r="K91" s="132"/>
      <c r="L91" s="133"/>
      <c r="M91" s="134"/>
      <c r="N91" s="132"/>
      <c r="O91" s="132"/>
      <c r="P91" s="132"/>
      <c r="Q91" s="132"/>
      <c r="R91" s="144"/>
      <c r="S91" s="145"/>
      <c r="T91" s="204"/>
      <c r="U91" s="136" t="str">
        <f t="shared" si="26"/>
        <v>/</v>
      </c>
      <c r="V91" s="204">
        <v>2</v>
      </c>
      <c r="W91" s="155"/>
      <c r="X91" s="153"/>
      <c r="Y91" s="204">
        <f t="shared" si="30"/>
        <v>0</v>
      </c>
      <c r="Z91" s="136" t="str">
        <f t="shared" si="27"/>
        <v>/</v>
      </c>
      <c r="AA91" s="203">
        <f t="shared" si="31"/>
        <v>2</v>
      </c>
      <c r="AB91" s="154"/>
      <c r="AC91" s="136"/>
      <c r="AD91" s="204"/>
      <c r="AE91" s="394"/>
      <c r="AF91" s="136" t="s">
        <v>80</v>
      </c>
      <c r="AG91" s="203">
        <v>2</v>
      </c>
      <c r="AH91" s="146"/>
      <c r="AI91" s="136"/>
      <c r="AJ91" s="242"/>
      <c r="AK91" s="394"/>
      <c r="AL91" s="393"/>
      <c r="AM91" s="395"/>
      <c r="AN91" s="243">
        <f t="shared" si="32"/>
        <v>0</v>
      </c>
      <c r="AO91" s="393"/>
      <c r="AP91" s="204">
        <f t="shared" si="33"/>
        <v>2</v>
      </c>
      <c r="AQ91" s="139"/>
      <c r="AR91" s="393"/>
      <c r="AS91" s="395"/>
      <c r="AT91" s="139"/>
      <c r="AU91" s="393"/>
      <c r="AV91" s="395"/>
      <c r="AW91" s="149"/>
      <c r="AX91" s="150"/>
      <c r="AY91" s="208"/>
      <c r="AZ91" s="204"/>
      <c r="BA91" s="136" t="str">
        <f t="shared" si="28"/>
        <v>/</v>
      </c>
      <c r="BB91" s="203">
        <v>2</v>
      </c>
      <c r="BC91" s="204">
        <f t="shared" si="34"/>
        <v>0</v>
      </c>
      <c r="BD91" s="136" t="str">
        <f t="shared" si="29"/>
        <v>/</v>
      </c>
      <c r="BE91" s="203">
        <f t="shared" si="35"/>
        <v>2</v>
      </c>
      <c r="BF91" s="154"/>
      <c r="BG91" s="150"/>
      <c r="BH91" s="150"/>
      <c r="BI91" s="139"/>
      <c r="BJ91" s="136" t="s">
        <v>80</v>
      </c>
      <c r="BK91" s="203">
        <v>2</v>
      </c>
      <c r="BL91" s="139"/>
      <c r="BM91" s="147"/>
      <c r="BN91" s="395"/>
      <c r="BO91" s="139"/>
      <c r="BP91" s="136"/>
      <c r="BQ91" s="203"/>
      <c r="BR91" s="381">
        <f t="shared" si="36"/>
        <v>0</v>
      </c>
      <c r="BS91" s="136" t="str">
        <f t="shared" si="25"/>
        <v>/</v>
      </c>
      <c r="BT91" s="203">
        <f t="shared" si="37"/>
        <v>2</v>
      </c>
      <c r="BU91" s="207"/>
    </row>
    <row r="92" spans="1:73" ht="47.25" x14ac:dyDescent="0.25">
      <c r="A92" s="209">
        <v>72</v>
      </c>
      <c r="B92" s="380" t="s">
        <v>196</v>
      </c>
      <c r="C92" s="134"/>
      <c r="D92" s="132"/>
      <c r="E92" s="132"/>
      <c r="F92" s="132"/>
      <c r="G92" s="133"/>
      <c r="H92" s="132"/>
      <c r="I92" s="132"/>
      <c r="J92" s="132"/>
      <c r="K92" s="132"/>
      <c r="L92" s="133"/>
      <c r="M92" s="134"/>
      <c r="N92" s="132"/>
      <c r="O92" s="132"/>
      <c r="P92" s="132"/>
      <c r="Q92" s="132"/>
      <c r="R92" s="144"/>
      <c r="S92" s="145"/>
      <c r="T92" s="204">
        <v>0.1</v>
      </c>
      <c r="U92" s="136" t="str">
        <f t="shared" si="26"/>
        <v>/</v>
      </c>
      <c r="V92" s="204"/>
      <c r="W92" s="155"/>
      <c r="X92" s="153"/>
      <c r="Y92" s="204">
        <f t="shared" si="30"/>
        <v>0.1</v>
      </c>
      <c r="Z92" s="136" t="str">
        <f t="shared" si="27"/>
        <v>/</v>
      </c>
      <c r="AA92" s="203">
        <f t="shared" si="31"/>
        <v>0</v>
      </c>
      <c r="AB92" s="154"/>
      <c r="AC92" s="136"/>
      <c r="AD92" s="167"/>
      <c r="AE92" s="394"/>
      <c r="AF92" s="393"/>
      <c r="AG92" s="395"/>
      <c r="AH92" s="146"/>
      <c r="AI92" s="136"/>
      <c r="AJ92" s="242"/>
      <c r="AK92" s="394"/>
      <c r="AL92" s="393"/>
      <c r="AM92" s="395"/>
      <c r="AN92" s="243">
        <f t="shared" si="32"/>
        <v>0</v>
      </c>
      <c r="AO92" s="393"/>
      <c r="AP92" s="167">
        <f t="shared" si="33"/>
        <v>0</v>
      </c>
      <c r="AQ92" s="139"/>
      <c r="AR92" s="393"/>
      <c r="AS92" s="395"/>
      <c r="AT92" s="139"/>
      <c r="AU92" s="393"/>
      <c r="AV92" s="395"/>
      <c r="AW92" s="139"/>
      <c r="AX92" s="393"/>
      <c r="AY92" s="395"/>
      <c r="AZ92" s="204">
        <v>0.1</v>
      </c>
      <c r="BA92" s="136" t="str">
        <f t="shared" si="28"/>
        <v>/</v>
      </c>
      <c r="BB92" s="203"/>
      <c r="BC92" s="204">
        <f t="shared" si="34"/>
        <v>0.1</v>
      </c>
      <c r="BD92" s="136" t="str">
        <f t="shared" si="29"/>
        <v>/</v>
      </c>
      <c r="BE92" s="203">
        <f t="shared" si="35"/>
        <v>0</v>
      </c>
      <c r="BF92" s="154"/>
      <c r="BG92" s="150"/>
      <c r="BH92" s="150"/>
      <c r="BI92" s="139"/>
      <c r="BJ92" s="147"/>
      <c r="BK92" s="395"/>
      <c r="BL92" s="139"/>
      <c r="BM92" s="147"/>
      <c r="BN92" s="395"/>
      <c r="BO92" s="139"/>
      <c r="BP92" s="136"/>
      <c r="BQ92" s="203"/>
      <c r="BR92" s="381">
        <f t="shared" si="36"/>
        <v>0</v>
      </c>
      <c r="BS92" s="136"/>
      <c r="BT92" s="203">
        <f t="shared" si="37"/>
        <v>0</v>
      </c>
      <c r="BU92" s="207"/>
    </row>
    <row r="93" spans="1:73" ht="31.5" x14ac:dyDescent="0.25">
      <c r="A93" s="209">
        <v>73</v>
      </c>
      <c r="B93" s="380" t="s">
        <v>197</v>
      </c>
      <c r="C93" s="134"/>
      <c r="D93" s="132"/>
      <c r="E93" s="132"/>
      <c r="F93" s="132"/>
      <c r="G93" s="133"/>
      <c r="H93" s="132"/>
      <c r="I93" s="132"/>
      <c r="J93" s="132"/>
      <c r="K93" s="132"/>
      <c r="L93" s="133"/>
      <c r="M93" s="134"/>
      <c r="N93" s="132"/>
      <c r="O93" s="132"/>
      <c r="P93" s="132"/>
      <c r="Q93" s="132"/>
      <c r="R93" s="144"/>
      <c r="S93" s="145"/>
      <c r="T93" s="204">
        <v>0.23</v>
      </c>
      <c r="U93" s="136" t="str">
        <f t="shared" si="26"/>
        <v>/</v>
      </c>
      <c r="V93" s="204"/>
      <c r="W93" s="155"/>
      <c r="X93" s="153"/>
      <c r="Y93" s="204">
        <f t="shared" si="30"/>
        <v>0.23</v>
      </c>
      <c r="Z93" s="136" t="str">
        <f t="shared" si="27"/>
        <v>/</v>
      </c>
      <c r="AA93" s="203">
        <f t="shared" si="31"/>
        <v>0</v>
      </c>
      <c r="AB93" s="154"/>
      <c r="AC93" s="136"/>
      <c r="AD93" s="167"/>
      <c r="AE93" s="394"/>
      <c r="AF93" s="393"/>
      <c r="AG93" s="395"/>
      <c r="AH93" s="146"/>
      <c r="AI93" s="136"/>
      <c r="AJ93" s="242"/>
      <c r="AK93" s="394"/>
      <c r="AL93" s="393"/>
      <c r="AM93" s="395"/>
      <c r="AN93" s="243">
        <f t="shared" si="32"/>
        <v>0</v>
      </c>
      <c r="AO93" s="393"/>
      <c r="AP93" s="167">
        <f t="shared" si="33"/>
        <v>0</v>
      </c>
      <c r="AQ93" s="139"/>
      <c r="AR93" s="393"/>
      <c r="AS93" s="395"/>
      <c r="AT93" s="139"/>
      <c r="AU93" s="393"/>
      <c r="AV93" s="395"/>
      <c r="AW93" s="139"/>
      <c r="AX93" s="393"/>
      <c r="AY93" s="395"/>
      <c r="AZ93" s="204">
        <v>0.23</v>
      </c>
      <c r="BA93" s="136" t="str">
        <f t="shared" si="28"/>
        <v>/</v>
      </c>
      <c r="BB93" s="203"/>
      <c r="BC93" s="204">
        <f t="shared" si="34"/>
        <v>0.23</v>
      </c>
      <c r="BD93" s="136" t="str">
        <f t="shared" si="29"/>
        <v>/</v>
      </c>
      <c r="BE93" s="203">
        <f t="shared" si="35"/>
        <v>0</v>
      </c>
      <c r="BF93" s="154"/>
      <c r="BG93" s="150"/>
      <c r="BH93" s="150"/>
      <c r="BI93" s="139"/>
      <c r="BJ93" s="147"/>
      <c r="BK93" s="395"/>
      <c r="BL93" s="139"/>
      <c r="BM93" s="147"/>
      <c r="BN93" s="395"/>
      <c r="BO93" s="139"/>
      <c r="BP93" s="136"/>
      <c r="BQ93" s="203"/>
      <c r="BR93" s="381">
        <f t="shared" si="36"/>
        <v>0</v>
      </c>
      <c r="BS93" s="136"/>
      <c r="BT93" s="203">
        <f t="shared" si="37"/>
        <v>0</v>
      </c>
      <c r="BU93" s="207"/>
    </row>
    <row r="94" spans="1:73" ht="47.25" x14ac:dyDescent="0.25">
      <c r="A94" s="209">
        <v>74</v>
      </c>
      <c r="B94" s="380" t="s">
        <v>198</v>
      </c>
      <c r="C94" s="134"/>
      <c r="D94" s="132"/>
      <c r="E94" s="132"/>
      <c r="F94" s="132"/>
      <c r="G94" s="133"/>
      <c r="H94" s="132"/>
      <c r="I94" s="132"/>
      <c r="J94" s="132"/>
      <c r="K94" s="132"/>
      <c r="L94" s="133"/>
      <c r="M94" s="134"/>
      <c r="N94" s="132"/>
      <c r="O94" s="132"/>
      <c r="P94" s="132"/>
      <c r="Q94" s="132"/>
      <c r="R94" s="144"/>
      <c r="S94" s="145"/>
      <c r="T94" s="204">
        <v>0.3</v>
      </c>
      <c r="U94" s="136" t="str">
        <f t="shared" si="26"/>
        <v>/</v>
      </c>
      <c r="V94" s="204"/>
      <c r="W94" s="155"/>
      <c r="X94" s="153"/>
      <c r="Y94" s="204">
        <f t="shared" si="30"/>
        <v>0.3</v>
      </c>
      <c r="Z94" s="136" t="str">
        <f t="shared" si="27"/>
        <v>/</v>
      </c>
      <c r="AA94" s="203">
        <f t="shared" si="31"/>
        <v>0</v>
      </c>
      <c r="AB94" s="154"/>
      <c r="AC94" s="136"/>
      <c r="AD94" s="167"/>
      <c r="AE94" s="394"/>
      <c r="AF94" s="393"/>
      <c r="AG94" s="395"/>
      <c r="AH94" s="146"/>
      <c r="AI94" s="136"/>
      <c r="AJ94" s="242"/>
      <c r="AK94" s="394"/>
      <c r="AL94" s="393"/>
      <c r="AM94" s="395"/>
      <c r="AN94" s="243">
        <f t="shared" si="32"/>
        <v>0</v>
      </c>
      <c r="AO94" s="393"/>
      <c r="AP94" s="167">
        <f t="shared" si="33"/>
        <v>0</v>
      </c>
      <c r="AQ94" s="139"/>
      <c r="AR94" s="393"/>
      <c r="AS94" s="395"/>
      <c r="AT94" s="139"/>
      <c r="AU94" s="393"/>
      <c r="AV94" s="395"/>
      <c r="AW94" s="139"/>
      <c r="AX94" s="393"/>
      <c r="AY94" s="395"/>
      <c r="AZ94" s="204">
        <v>0.3</v>
      </c>
      <c r="BA94" s="136" t="str">
        <f t="shared" si="28"/>
        <v>/</v>
      </c>
      <c r="BB94" s="203"/>
      <c r="BC94" s="204">
        <f t="shared" si="34"/>
        <v>0.3</v>
      </c>
      <c r="BD94" s="136" t="str">
        <f t="shared" si="29"/>
        <v>/</v>
      </c>
      <c r="BE94" s="203">
        <f t="shared" si="35"/>
        <v>0</v>
      </c>
      <c r="BF94" s="154"/>
      <c r="BG94" s="150"/>
      <c r="BH94" s="150"/>
      <c r="BI94" s="139"/>
      <c r="BJ94" s="147"/>
      <c r="BK94" s="395"/>
      <c r="BL94" s="139"/>
      <c r="BM94" s="147"/>
      <c r="BN94" s="395"/>
      <c r="BO94" s="139"/>
      <c r="BP94" s="136"/>
      <c r="BQ94" s="203"/>
      <c r="BR94" s="381">
        <f t="shared" si="36"/>
        <v>0</v>
      </c>
      <c r="BS94" s="136"/>
      <c r="BT94" s="203">
        <f t="shared" si="37"/>
        <v>0</v>
      </c>
      <c r="BU94" s="207"/>
    </row>
    <row r="95" spans="1:73" ht="94.5" x14ac:dyDescent="0.25">
      <c r="A95" s="209">
        <v>75</v>
      </c>
      <c r="B95" s="380" t="s">
        <v>238</v>
      </c>
      <c r="C95" s="134"/>
      <c r="D95" s="132"/>
      <c r="E95" s="132"/>
      <c r="F95" s="132"/>
      <c r="G95" s="133"/>
      <c r="H95" s="132"/>
      <c r="I95" s="132"/>
      <c r="J95" s="132"/>
      <c r="K95" s="132"/>
      <c r="L95" s="133"/>
      <c r="M95" s="134"/>
      <c r="N95" s="132"/>
      <c r="O95" s="132"/>
      <c r="P95" s="132"/>
      <c r="Q95" s="132"/>
      <c r="R95" s="144"/>
      <c r="S95" s="145"/>
      <c r="T95" s="204"/>
      <c r="U95" s="136"/>
      <c r="V95" s="204"/>
      <c r="W95" s="155"/>
      <c r="X95" s="153"/>
      <c r="Y95" s="204"/>
      <c r="Z95" s="136"/>
      <c r="AA95" s="203"/>
      <c r="AB95" s="154"/>
      <c r="AC95" s="136"/>
      <c r="AD95" s="167"/>
      <c r="AE95" s="394"/>
      <c r="AF95" s="393"/>
      <c r="AG95" s="395"/>
      <c r="AH95" s="146"/>
      <c r="AI95" s="136"/>
      <c r="AJ95" s="242"/>
      <c r="AK95" s="394"/>
      <c r="AL95" s="393"/>
      <c r="AM95" s="395"/>
      <c r="AN95" s="243"/>
      <c r="AO95" s="393"/>
      <c r="AP95" s="167"/>
      <c r="AQ95" s="139"/>
      <c r="AR95" s="393"/>
      <c r="AS95" s="395"/>
      <c r="AT95" s="139"/>
      <c r="AU95" s="393"/>
      <c r="AV95" s="395"/>
      <c r="AW95" s="139"/>
      <c r="AX95" s="393"/>
      <c r="AY95" s="395"/>
      <c r="AZ95" s="204"/>
      <c r="BA95" s="136"/>
      <c r="BB95" s="203"/>
      <c r="BC95" s="204"/>
      <c r="BD95" s="136"/>
      <c r="BE95" s="203"/>
      <c r="BF95" s="154"/>
      <c r="BG95" s="150"/>
      <c r="BH95" s="150"/>
      <c r="BI95" s="139"/>
      <c r="BJ95" s="147"/>
      <c r="BK95" s="395"/>
      <c r="BL95" s="139"/>
      <c r="BM95" s="147"/>
      <c r="BN95" s="395"/>
      <c r="BO95" s="139"/>
      <c r="BP95" s="136"/>
      <c r="BQ95" s="203"/>
      <c r="BR95" s="381"/>
      <c r="BS95" s="136"/>
      <c r="BT95" s="203"/>
      <c r="BU95" s="207"/>
    </row>
    <row r="96" spans="1:73" ht="31.5" x14ac:dyDescent="0.25">
      <c r="A96" s="209">
        <v>76</v>
      </c>
      <c r="B96" s="380" t="s">
        <v>199</v>
      </c>
      <c r="C96" s="134"/>
      <c r="D96" s="132"/>
      <c r="E96" s="132"/>
      <c r="F96" s="132"/>
      <c r="G96" s="133"/>
      <c r="H96" s="132"/>
      <c r="I96" s="132"/>
      <c r="J96" s="132"/>
      <c r="K96" s="132"/>
      <c r="L96" s="133"/>
      <c r="M96" s="134"/>
      <c r="N96" s="132"/>
      <c r="O96" s="132"/>
      <c r="P96" s="132"/>
      <c r="Q96" s="132"/>
      <c r="R96" s="144"/>
      <c r="S96" s="145"/>
      <c r="T96" s="204">
        <v>2.5</v>
      </c>
      <c r="U96" s="136" t="str">
        <f t="shared" si="26"/>
        <v>/</v>
      </c>
      <c r="V96" s="204">
        <v>2</v>
      </c>
      <c r="W96" s="155"/>
      <c r="X96" s="153"/>
      <c r="Y96" s="204">
        <f t="shared" si="30"/>
        <v>2.5</v>
      </c>
      <c r="Z96" s="136" t="str">
        <f t="shared" si="27"/>
        <v>/</v>
      </c>
      <c r="AA96" s="203">
        <f t="shared" si="31"/>
        <v>2</v>
      </c>
      <c r="AB96" s="154"/>
      <c r="AC96" s="136"/>
      <c r="AD96" s="167"/>
      <c r="AE96" s="394"/>
      <c r="AF96" s="393"/>
      <c r="AG96" s="395"/>
      <c r="AH96" s="146"/>
      <c r="AI96" s="136"/>
      <c r="AJ96" s="242"/>
      <c r="AK96" s="394"/>
      <c r="AL96" s="393"/>
      <c r="AM96" s="395"/>
      <c r="AN96" s="243">
        <f t="shared" si="32"/>
        <v>0</v>
      </c>
      <c r="AO96" s="393"/>
      <c r="AP96" s="167">
        <f t="shared" si="33"/>
        <v>0</v>
      </c>
      <c r="AQ96" s="139"/>
      <c r="AR96" s="393"/>
      <c r="AS96" s="395"/>
      <c r="AT96" s="139"/>
      <c r="AU96" s="393"/>
      <c r="AV96" s="395"/>
      <c r="AW96" s="139"/>
      <c r="AX96" s="393"/>
      <c r="AY96" s="395"/>
      <c r="AZ96" s="204">
        <v>2.5</v>
      </c>
      <c r="BA96" s="136" t="str">
        <f t="shared" si="28"/>
        <v>/</v>
      </c>
      <c r="BB96" s="203">
        <v>2</v>
      </c>
      <c r="BC96" s="204">
        <f t="shared" si="34"/>
        <v>2.5</v>
      </c>
      <c r="BD96" s="136" t="str">
        <f t="shared" si="29"/>
        <v>/</v>
      </c>
      <c r="BE96" s="203">
        <f t="shared" si="35"/>
        <v>2</v>
      </c>
      <c r="BF96" s="154"/>
      <c r="BG96" s="150"/>
      <c r="BH96" s="150"/>
      <c r="BI96" s="139"/>
      <c r="BJ96" s="147"/>
      <c r="BK96" s="395"/>
      <c r="BL96" s="139"/>
      <c r="BM96" s="147"/>
      <c r="BN96" s="395"/>
      <c r="BO96" s="139"/>
      <c r="BP96" s="136"/>
      <c r="BQ96" s="203"/>
      <c r="BR96" s="381">
        <f t="shared" si="36"/>
        <v>0</v>
      </c>
      <c r="BS96" s="136"/>
      <c r="BT96" s="203">
        <f t="shared" si="37"/>
        <v>0</v>
      </c>
      <c r="BU96" s="207"/>
    </row>
    <row r="97" spans="1:73" ht="31.5" x14ac:dyDescent="0.25">
      <c r="A97" s="209">
        <v>77</v>
      </c>
      <c r="B97" s="380" t="s">
        <v>200</v>
      </c>
      <c r="C97" s="134"/>
      <c r="D97" s="132"/>
      <c r="E97" s="132"/>
      <c r="F97" s="132"/>
      <c r="G97" s="133"/>
      <c r="H97" s="132"/>
      <c r="I97" s="132"/>
      <c r="J97" s="132"/>
      <c r="K97" s="132"/>
      <c r="L97" s="133"/>
      <c r="M97" s="134"/>
      <c r="N97" s="132"/>
      <c r="O97" s="132"/>
      <c r="P97" s="132"/>
      <c r="Q97" s="132"/>
      <c r="R97" s="144"/>
      <c r="S97" s="145"/>
      <c r="T97" s="204"/>
      <c r="U97" s="136" t="str">
        <f t="shared" si="26"/>
        <v/>
      </c>
      <c r="V97" s="204"/>
      <c r="W97" s="155"/>
      <c r="X97" s="153"/>
      <c r="Y97" s="204">
        <f t="shared" si="30"/>
        <v>0</v>
      </c>
      <c r="Z97" s="136" t="str">
        <f t="shared" si="27"/>
        <v/>
      </c>
      <c r="AA97" s="203">
        <f t="shared" si="31"/>
        <v>0</v>
      </c>
      <c r="AB97" s="154"/>
      <c r="AC97" s="136"/>
      <c r="AD97" s="167"/>
      <c r="AE97" s="394"/>
      <c r="AF97" s="393"/>
      <c r="AG97" s="395"/>
      <c r="AH97" s="146"/>
      <c r="AI97" s="136"/>
      <c r="AJ97" s="242"/>
      <c r="AK97" s="394"/>
      <c r="AL97" s="393"/>
      <c r="AM97" s="395"/>
      <c r="AN97" s="243">
        <f t="shared" si="32"/>
        <v>0</v>
      </c>
      <c r="AO97" s="393"/>
      <c r="AP97" s="167">
        <f t="shared" si="33"/>
        <v>0</v>
      </c>
      <c r="AQ97" s="139"/>
      <c r="AR97" s="393"/>
      <c r="AS97" s="395"/>
      <c r="AT97" s="139"/>
      <c r="AU97" s="393"/>
      <c r="AV97" s="395"/>
      <c r="AW97" s="139"/>
      <c r="AX97" s="393"/>
      <c r="AY97" s="395"/>
      <c r="AZ97" s="204"/>
      <c r="BA97" s="136" t="str">
        <f t="shared" si="28"/>
        <v/>
      </c>
      <c r="BB97" s="203"/>
      <c r="BC97" s="204">
        <f t="shared" si="34"/>
        <v>0</v>
      </c>
      <c r="BD97" s="136" t="str">
        <f t="shared" si="29"/>
        <v/>
      </c>
      <c r="BE97" s="203">
        <f t="shared" si="35"/>
        <v>0</v>
      </c>
      <c r="BF97" s="154"/>
      <c r="BG97" s="150"/>
      <c r="BH97" s="150"/>
      <c r="BI97" s="139"/>
      <c r="BJ97" s="147"/>
      <c r="BK97" s="395"/>
      <c r="BL97" s="139"/>
      <c r="BM97" s="147"/>
      <c r="BN97" s="395"/>
      <c r="BO97" s="139"/>
      <c r="BP97" s="136"/>
      <c r="BQ97" s="203"/>
      <c r="BR97" s="381">
        <f t="shared" si="36"/>
        <v>0</v>
      </c>
      <c r="BS97" s="136"/>
      <c r="BT97" s="203">
        <f t="shared" si="37"/>
        <v>0</v>
      </c>
      <c r="BU97" s="207"/>
    </row>
    <row r="98" spans="1:73" x14ac:dyDescent="0.25">
      <c r="A98" s="209">
        <v>78</v>
      </c>
      <c r="B98" s="380" t="s">
        <v>201</v>
      </c>
      <c r="C98" s="134"/>
      <c r="D98" s="132"/>
      <c r="E98" s="132"/>
      <c r="F98" s="132"/>
      <c r="G98" s="133"/>
      <c r="H98" s="132"/>
      <c r="I98" s="132"/>
      <c r="J98" s="132"/>
      <c r="K98" s="132"/>
      <c r="L98" s="133"/>
      <c r="M98" s="134"/>
      <c r="N98" s="132"/>
      <c r="O98" s="132"/>
      <c r="P98" s="132"/>
      <c r="Q98" s="132"/>
      <c r="R98" s="144"/>
      <c r="S98" s="145"/>
      <c r="T98" s="204"/>
      <c r="U98" s="136" t="str">
        <f t="shared" si="26"/>
        <v/>
      </c>
      <c r="V98" s="204"/>
      <c r="W98" s="155"/>
      <c r="X98" s="153"/>
      <c r="Y98" s="204">
        <f t="shared" si="30"/>
        <v>0</v>
      </c>
      <c r="Z98" s="136" t="str">
        <f t="shared" si="27"/>
        <v/>
      </c>
      <c r="AA98" s="203">
        <f t="shared" si="31"/>
        <v>0</v>
      </c>
      <c r="AB98" s="154"/>
      <c r="AC98" s="136"/>
      <c r="AD98" s="167"/>
      <c r="AE98" s="394"/>
      <c r="AF98" s="393"/>
      <c r="AG98" s="395"/>
      <c r="AH98" s="146"/>
      <c r="AI98" s="136"/>
      <c r="AJ98" s="242"/>
      <c r="AK98" s="394"/>
      <c r="AL98" s="393"/>
      <c r="AM98" s="395"/>
      <c r="AN98" s="243">
        <f t="shared" si="32"/>
        <v>0</v>
      </c>
      <c r="AO98" s="393"/>
      <c r="AP98" s="167">
        <f t="shared" si="33"/>
        <v>0</v>
      </c>
      <c r="AQ98" s="139"/>
      <c r="AR98" s="393"/>
      <c r="AS98" s="395"/>
      <c r="AT98" s="139"/>
      <c r="AU98" s="393"/>
      <c r="AV98" s="395"/>
      <c r="AW98" s="139"/>
      <c r="AX98" s="393"/>
      <c r="AY98" s="395"/>
      <c r="AZ98" s="204"/>
      <c r="BA98" s="136" t="str">
        <f t="shared" si="28"/>
        <v/>
      </c>
      <c r="BB98" s="203"/>
      <c r="BC98" s="204">
        <f t="shared" si="34"/>
        <v>0</v>
      </c>
      <c r="BD98" s="136" t="str">
        <f t="shared" si="29"/>
        <v/>
      </c>
      <c r="BE98" s="203">
        <f t="shared" si="35"/>
        <v>0</v>
      </c>
      <c r="BF98" s="154"/>
      <c r="BG98" s="150"/>
      <c r="BH98" s="150"/>
      <c r="BI98" s="139"/>
      <c r="BJ98" s="147"/>
      <c r="BK98" s="395"/>
      <c r="BL98" s="139"/>
      <c r="BM98" s="147"/>
      <c r="BN98" s="395"/>
      <c r="BO98" s="139"/>
      <c r="BP98" s="136"/>
      <c r="BQ98" s="203"/>
      <c r="BR98" s="381">
        <f t="shared" si="36"/>
        <v>0</v>
      </c>
      <c r="BS98" s="136"/>
      <c r="BT98" s="203">
        <f t="shared" si="37"/>
        <v>0</v>
      </c>
      <c r="BU98" s="207"/>
    </row>
    <row r="99" spans="1:73" x14ac:dyDescent="0.25">
      <c r="A99" s="209">
        <v>79</v>
      </c>
      <c r="B99" s="380" t="s">
        <v>239</v>
      </c>
      <c r="C99" s="134"/>
      <c r="D99" s="132"/>
      <c r="E99" s="132"/>
      <c r="F99" s="132"/>
      <c r="G99" s="133"/>
      <c r="H99" s="132"/>
      <c r="I99" s="132"/>
      <c r="J99" s="132"/>
      <c r="K99" s="132"/>
      <c r="L99" s="133"/>
      <c r="M99" s="134"/>
      <c r="N99" s="132"/>
      <c r="O99" s="132"/>
      <c r="P99" s="132"/>
      <c r="Q99" s="132"/>
      <c r="R99" s="144"/>
      <c r="S99" s="145"/>
      <c r="T99" s="204"/>
      <c r="U99" s="136"/>
      <c r="V99" s="204"/>
      <c r="W99" s="155"/>
      <c r="X99" s="153"/>
      <c r="Y99" s="204"/>
      <c r="Z99" s="136"/>
      <c r="AA99" s="203"/>
      <c r="AB99" s="154"/>
      <c r="AC99" s="136"/>
      <c r="AD99" s="167"/>
      <c r="AE99" s="394"/>
      <c r="AF99" s="393"/>
      <c r="AG99" s="395"/>
      <c r="AH99" s="146"/>
      <c r="AI99" s="136"/>
      <c r="AJ99" s="242"/>
      <c r="AK99" s="394"/>
      <c r="AL99" s="393"/>
      <c r="AM99" s="395"/>
      <c r="AN99" s="243"/>
      <c r="AO99" s="393"/>
      <c r="AP99" s="167"/>
      <c r="AQ99" s="139"/>
      <c r="AR99" s="393"/>
      <c r="AS99" s="395"/>
      <c r="AT99" s="139"/>
      <c r="AU99" s="393"/>
      <c r="AV99" s="395"/>
      <c r="AW99" s="139"/>
      <c r="AX99" s="393"/>
      <c r="AY99" s="395"/>
      <c r="AZ99" s="204"/>
      <c r="BA99" s="136"/>
      <c r="BB99" s="203"/>
      <c r="BC99" s="204"/>
      <c r="BD99" s="136"/>
      <c r="BE99" s="203"/>
      <c r="BF99" s="154"/>
      <c r="BG99" s="150"/>
      <c r="BH99" s="150"/>
      <c r="BI99" s="139"/>
      <c r="BJ99" s="147"/>
      <c r="BK99" s="395"/>
      <c r="BL99" s="139"/>
      <c r="BM99" s="147"/>
      <c r="BN99" s="395"/>
      <c r="BO99" s="139"/>
      <c r="BP99" s="136"/>
      <c r="BQ99" s="203"/>
      <c r="BR99" s="381"/>
      <c r="BS99" s="136"/>
      <c r="BT99" s="203"/>
      <c r="BU99" s="207"/>
    </row>
    <row r="100" spans="1:73" x14ac:dyDescent="0.25">
      <c r="A100" s="209">
        <v>80</v>
      </c>
      <c r="B100" s="200" t="s">
        <v>91</v>
      </c>
      <c r="C100" s="134"/>
      <c r="D100" s="132"/>
      <c r="E100" s="132"/>
      <c r="F100" s="132"/>
      <c r="G100" s="133"/>
      <c r="H100" s="132"/>
      <c r="I100" s="132"/>
      <c r="J100" s="132"/>
      <c r="K100" s="132"/>
      <c r="L100" s="133"/>
      <c r="M100" s="134"/>
      <c r="N100" s="132"/>
      <c r="O100" s="132"/>
      <c r="P100" s="132"/>
      <c r="Q100" s="132"/>
      <c r="R100" s="144"/>
      <c r="S100" s="145"/>
      <c r="T100" s="204"/>
      <c r="U100" s="136" t="str">
        <f t="shared" si="26"/>
        <v/>
      </c>
      <c r="V100" s="204"/>
      <c r="W100" s="155"/>
      <c r="X100" s="153"/>
      <c r="Y100" s="204">
        <f t="shared" si="30"/>
        <v>0</v>
      </c>
      <c r="Z100" s="136" t="str">
        <f t="shared" si="27"/>
        <v/>
      </c>
      <c r="AA100" s="203">
        <f t="shared" si="31"/>
        <v>0</v>
      </c>
      <c r="AB100" s="154"/>
      <c r="AC100" s="136"/>
      <c r="AD100" s="167"/>
      <c r="AE100" s="394"/>
      <c r="AF100" s="393"/>
      <c r="AG100" s="395"/>
      <c r="AH100" s="146"/>
      <c r="AI100" s="136"/>
      <c r="AJ100" s="242"/>
      <c r="AK100" s="394"/>
      <c r="AL100" s="393"/>
      <c r="AM100" s="395"/>
      <c r="AN100" s="243">
        <f t="shared" si="32"/>
        <v>0</v>
      </c>
      <c r="AO100" s="393"/>
      <c r="AP100" s="167">
        <f t="shared" si="33"/>
        <v>0</v>
      </c>
      <c r="AQ100" s="139"/>
      <c r="AR100" s="393"/>
      <c r="AS100" s="395"/>
      <c r="AT100" s="139"/>
      <c r="AU100" s="393"/>
      <c r="AV100" s="395"/>
      <c r="AW100" s="139"/>
      <c r="AX100" s="393"/>
      <c r="AY100" s="395"/>
      <c r="AZ100" s="204"/>
      <c r="BA100" s="136" t="str">
        <f t="shared" si="28"/>
        <v/>
      </c>
      <c r="BB100" s="203"/>
      <c r="BC100" s="204">
        <f t="shared" si="34"/>
        <v>0</v>
      </c>
      <c r="BD100" s="136" t="str">
        <f t="shared" si="29"/>
        <v/>
      </c>
      <c r="BE100" s="203">
        <f t="shared" si="35"/>
        <v>0</v>
      </c>
      <c r="BF100" s="154"/>
      <c r="BG100" s="150"/>
      <c r="BH100" s="150"/>
      <c r="BI100" s="139"/>
      <c r="BJ100" s="147"/>
      <c r="BK100" s="395"/>
      <c r="BL100" s="139"/>
      <c r="BM100" s="147"/>
      <c r="BN100" s="395"/>
      <c r="BO100" s="139"/>
      <c r="BP100" s="136"/>
      <c r="BQ100" s="203"/>
      <c r="BR100" s="381">
        <f t="shared" si="36"/>
        <v>0</v>
      </c>
      <c r="BS100" s="136"/>
      <c r="BT100" s="203">
        <f t="shared" si="37"/>
        <v>0</v>
      </c>
      <c r="BU100" s="207"/>
    </row>
    <row r="101" spans="1:73" x14ac:dyDescent="0.25">
      <c r="A101" s="209">
        <v>81</v>
      </c>
      <c r="B101" s="201" t="s">
        <v>202</v>
      </c>
      <c r="C101" s="134"/>
      <c r="D101" s="132"/>
      <c r="E101" s="132"/>
      <c r="F101" s="132"/>
      <c r="G101" s="133"/>
      <c r="H101" s="132"/>
      <c r="I101" s="132"/>
      <c r="J101" s="132"/>
      <c r="K101" s="132"/>
      <c r="L101" s="133"/>
      <c r="M101" s="134"/>
      <c r="N101" s="132"/>
      <c r="O101" s="132"/>
      <c r="P101" s="132"/>
      <c r="Q101" s="132"/>
      <c r="R101" s="144"/>
      <c r="S101" s="145"/>
      <c r="T101" s="204">
        <v>5.0999999999999996</v>
      </c>
      <c r="U101" s="136" t="str">
        <f t="shared" si="26"/>
        <v>/</v>
      </c>
      <c r="V101" s="204"/>
      <c r="W101" s="155"/>
      <c r="X101" s="153"/>
      <c r="Y101" s="204">
        <f t="shared" si="30"/>
        <v>5.0999999999999996</v>
      </c>
      <c r="Z101" s="136" t="str">
        <f t="shared" si="27"/>
        <v>/</v>
      </c>
      <c r="AA101" s="203">
        <f t="shared" si="31"/>
        <v>0</v>
      </c>
      <c r="AB101" s="154"/>
      <c r="AC101" s="136"/>
      <c r="AD101" s="167"/>
      <c r="AE101" s="394"/>
      <c r="AF101" s="393"/>
      <c r="AG101" s="395"/>
      <c r="AH101" s="146"/>
      <c r="AI101" s="136"/>
      <c r="AJ101" s="242"/>
      <c r="AK101" s="394"/>
      <c r="AL101" s="393"/>
      <c r="AM101" s="395"/>
      <c r="AN101" s="243">
        <f t="shared" si="32"/>
        <v>0</v>
      </c>
      <c r="AO101" s="393"/>
      <c r="AP101" s="167">
        <f t="shared" si="33"/>
        <v>0</v>
      </c>
      <c r="AQ101" s="139"/>
      <c r="AR101" s="393"/>
      <c r="AS101" s="395"/>
      <c r="AT101" s="139"/>
      <c r="AU101" s="393"/>
      <c r="AV101" s="395"/>
      <c r="AW101" s="139"/>
      <c r="AX101" s="393"/>
      <c r="AY101" s="395"/>
      <c r="AZ101" s="204">
        <v>5.0999999999999996</v>
      </c>
      <c r="BA101" s="136" t="str">
        <f t="shared" si="28"/>
        <v>/</v>
      </c>
      <c r="BB101" s="203"/>
      <c r="BC101" s="204">
        <f t="shared" si="34"/>
        <v>5.0999999999999996</v>
      </c>
      <c r="BD101" s="136" t="str">
        <f t="shared" si="29"/>
        <v>/</v>
      </c>
      <c r="BE101" s="203">
        <f t="shared" si="35"/>
        <v>0</v>
      </c>
      <c r="BF101" s="154"/>
      <c r="BG101" s="150"/>
      <c r="BH101" s="150"/>
      <c r="BI101" s="139"/>
      <c r="BJ101" s="147"/>
      <c r="BK101" s="395"/>
      <c r="BL101" s="139"/>
      <c r="BM101" s="147"/>
      <c r="BN101" s="395"/>
      <c r="BO101" s="139"/>
      <c r="BP101" s="136"/>
      <c r="BQ101" s="203"/>
      <c r="BR101" s="381">
        <f t="shared" si="36"/>
        <v>0</v>
      </c>
      <c r="BS101" s="136"/>
      <c r="BT101" s="203">
        <f t="shared" si="37"/>
        <v>0</v>
      </c>
      <c r="BU101" s="207"/>
    </row>
    <row r="102" spans="1:73" ht="31.5" x14ac:dyDescent="0.25">
      <c r="A102" s="209">
        <v>82</v>
      </c>
      <c r="B102" s="201" t="s">
        <v>203</v>
      </c>
      <c r="C102" s="134"/>
      <c r="D102" s="132"/>
      <c r="E102" s="132"/>
      <c r="F102" s="132"/>
      <c r="G102" s="133"/>
      <c r="H102" s="132"/>
      <c r="I102" s="132"/>
      <c r="J102" s="132"/>
      <c r="K102" s="132"/>
      <c r="L102" s="133"/>
      <c r="M102" s="134"/>
      <c r="N102" s="132"/>
      <c r="O102" s="132"/>
      <c r="P102" s="132"/>
      <c r="Q102" s="132"/>
      <c r="R102" s="144"/>
      <c r="S102" s="145"/>
      <c r="T102" s="204">
        <v>9.31</v>
      </c>
      <c r="U102" s="136" t="str">
        <f t="shared" si="26"/>
        <v>/</v>
      </c>
      <c r="V102" s="204"/>
      <c r="W102" s="155"/>
      <c r="X102" s="153"/>
      <c r="Y102" s="204">
        <f t="shared" si="30"/>
        <v>9.31</v>
      </c>
      <c r="Z102" s="136" t="str">
        <f t="shared" si="27"/>
        <v>/</v>
      </c>
      <c r="AA102" s="203">
        <f t="shared" si="31"/>
        <v>0</v>
      </c>
      <c r="AB102" s="204"/>
      <c r="AC102" s="136"/>
      <c r="AD102" s="203"/>
      <c r="AE102" s="394"/>
      <c r="AF102" s="393"/>
      <c r="AG102" s="395"/>
      <c r="AH102" s="146"/>
      <c r="AI102" s="136"/>
      <c r="AJ102" s="242"/>
      <c r="AK102" s="394"/>
      <c r="AL102" s="393"/>
      <c r="AM102" s="395"/>
      <c r="AN102" s="243">
        <f t="shared" si="32"/>
        <v>0</v>
      </c>
      <c r="AO102" s="136"/>
      <c r="AP102" s="167">
        <f t="shared" si="33"/>
        <v>0</v>
      </c>
      <c r="AQ102" s="139"/>
      <c r="AR102" s="393"/>
      <c r="AS102" s="395"/>
      <c r="AT102" s="139"/>
      <c r="AU102" s="393"/>
      <c r="AV102" s="395"/>
      <c r="AW102" s="139"/>
      <c r="AX102" s="393"/>
      <c r="AY102" s="395"/>
      <c r="AZ102" s="204">
        <v>9.31</v>
      </c>
      <c r="BA102" s="136" t="str">
        <f t="shared" si="28"/>
        <v>/</v>
      </c>
      <c r="BB102" s="203"/>
      <c r="BC102" s="204">
        <f t="shared" si="34"/>
        <v>9.31</v>
      </c>
      <c r="BD102" s="136" t="str">
        <f t="shared" si="29"/>
        <v>/</v>
      </c>
      <c r="BE102" s="203">
        <f t="shared" si="35"/>
        <v>0</v>
      </c>
      <c r="BF102" s="204"/>
      <c r="BG102" s="136"/>
      <c r="BH102" s="203"/>
      <c r="BI102" s="139"/>
      <c r="BJ102" s="147"/>
      <c r="BK102" s="395"/>
      <c r="BL102" s="139"/>
      <c r="BM102" s="147"/>
      <c r="BN102" s="395"/>
      <c r="BO102" s="139"/>
      <c r="BP102" s="136"/>
      <c r="BQ102" s="203"/>
      <c r="BR102" s="381">
        <f t="shared" si="36"/>
        <v>0</v>
      </c>
      <c r="BS102" s="136"/>
      <c r="BT102" s="203">
        <f t="shared" si="37"/>
        <v>0</v>
      </c>
      <c r="BU102" s="207"/>
    </row>
    <row r="103" spans="1:73" ht="31.5" x14ac:dyDescent="0.25">
      <c r="A103" s="209">
        <v>83</v>
      </c>
      <c r="B103" s="201" t="s">
        <v>204</v>
      </c>
      <c r="C103" s="134"/>
      <c r="D103" s="132"/>
      <c r="E103" s="132"/>
      <c r="F103" s="132"/>
      <c r="G103" s="133"/>
      <c r="H103" s="132"/>
      <c r="I103" s="132"/>
      <c r="J103" s="132"/>
      <c r="K103" s="132"/>
      <c r="L103" s="133"/>
      <c r="M103" s="134"/>
      <c r="N103" s="132"/>
      <c r="O103" s="132"/>
      <c r="P103" s="132"/>
      <c r="Q103" s="132"/>
      <c r="R103" s="144"/>
      <c r="S103" s="145"/>
      <c r="T103" s="204">
        <v>3.1</v>
      </c>
      <c r="U103" s="136" t="str">
        <f t="shared" si="26"/>
        <v>/</v>
      </c>
      <c r="V103" s="204"/>
      <c r="W103" s="155"/>
      <c r="X103" s="153"/>
      <c r="Y103" s="204">
        <f t="shared" si="30"/>
        <v>3.1</v>
      </c>
      <c r="Z103" s="136" t="str">
        <f t="shared" si="27"/>
        <v>/</v>
      </c>
      <c r="AA103" s="203">
        <f t="shared" si="31"/>
        <v>0</v>
      </c>
      <c r="AB103" s="154"/>
      <c r="AC103" s="136"/>
      <c r="AD103" s="167"/>
      <c r="AE103" s="394"/>
      <c r="AF103" s="393"/>
      <c r="AG103" s="395"/>
      <c r="AH103" s="146"/>
      <c r="AI103" s="136"/>
      <c r="AJ103" s="242"/>
      <c r="AK103" s="394"/>
      <c r="AL103" s="393"/>
      <c r="AM103" s="395"/>
      <c r="AN103" s="243">
        <f t="shared" si="32"/>
        <v>0</v>
      </c>
      <c r="AO103" s="393"/>
      <c r="AP103" s="167">
        <f t="shared" si="33"/>
        <v>0</v>
      </c>
      <c r="AQ103" s="139"/>
      <c r="AR103" s="393"/>
      <c r="AS103" s="395"/>
      <c r="AT103" s="139"/>
      <c r="AU103" s="393"/>
      <c r="AV103" s="395"/>
      <c r="AW103" s="139"/>
      <c r="AX103" s="393"/>
      <c r="AY103" s="395"/>
      <c r="AZ103" s="204">
        <v>3.1</v>
      </c>
      <c r="BA103" s="136" t="str">
        <f t="shared" si="28"/>
        <v>/</v>
      </c>
      <c r="BB103" s="203"/>
      <c r="BC103" s="204">
        <f t="shared" si="34"/>
        <v>3.1</v>
      </c>
      <c r="BD103" s="136" t="str">
        <f t="shared" si="29"/>
        <v>/</v>
      </c>
      <c r="BE103" s="203">
        <f t="shared" si="35"/>
        <v>0</v>
      </c>
      <c r="BF103" s="154"/>
      <c r="BG103" s="150"/>
      <c r="BH103" s="150"/>
      <c r="BI103" s="139"/>
      <c r="BJ103" s="147"/>
      <c r="BK103" s="395"/>
      <c r="BL103" s="139"/>
      <c r="BM103" s="147"/>
      <c r="BN103" s="395"/>
      <c r="BO103" s="139"/>
      <c r="BP103" s="136"/>
      <c r="BQ103" s="203"/>
      <c r="BR103" s="381">
        <f t="shared" si="36"/>
        <v>0</v>
      </c>
      <c r="BS103" s="136"/>
      <c r="BT103" s="203">
        <f t="shared" si="37"/>
        <v>0</v>
      </c>
      <c r="BU103" s="207"/>
    </row>
    <row r="104" spans="1:73" ht="31.5" x14ac:dyDescent="0.25">
      <c r="A104" s="209">
        <v>84</v>
      </c>
      <c r="B104" s="201" t="s">
        <v>205</v>
      </c>
      <c r="C104" s="134"/>
      <c r="D104" s="132"/>
      <c r="E104" s="132"/>
      <c r="F104" s="132"/>
      <c r="G104" s="133"/>
      <c r="H104" s="132"/>
      <c r="I104" s="132"/>
      <c r="J104" s="132"/>
      <c r="K104" s="132"/>
      <c r="L104" s="133"/>
      <c r="M104" s="134"/>
      <c r="N104" s="132"/>
      <c r="O104" s="132"/>
      <c r="P104" s="132"/>
      <c r="Q104" s="132"/>
      <c r="R104" s="144"/>
      <c r="S104" s="145"/>
      <c r="T104" s="204">
        <v>3.82</v>
      </c>
      <c r="U104" s="136" t="str">
        <f t="shared" si="26"/>
        <v>/</v>
      </c>
      <c r="V104" s="204"/>
      <c r="W104" s="155"/>
      <c r="X104" s="153"/>
      <c r="Y104" s="204">
        <f t="shared" si="30"/>
        <v>3.82</v>
      </c>
      <c r="Z104" s="136" t="str">
        <f t="shared" si="27"/>
        <v>/</v>
      </c>
      <c r="AA104" s="203">
        <f t="shared" si="31"/>
        <v>0</v>
      </c>
      <c r="AB104" s="154"/>
      <c r="AC104" s="136"/>
      <c r="AD104" s="167"/>
      <c r="AE104" s="394"/>
      <c r="AF104" s="393"/>
      <c r="AG104" s="395"/>
      <c r="AH104" s="146"/>
      <c r="AI104" s="136"/>
      <c r="AJ104" s="242"/>
      <c r="AK104" s="394"/>
      <c r="AL104" s="393"/>
      <c r="AM104" s="395"/>
      <c r="AN104" s="243">
        <f t="shared" si="32"/>
        <v>0</v>
      </c>
      <c r="AO104" s="393"/>
      <c r="AP104" s="167">
        <f t="shared" si="33"/>
        <v>0</v>
      </c>
      <c r="AQ104" s="139"/>
      <c r="AR104" s="393"/>
      <c r="AS104" s="395"/>
      <c r="AT104" s="139"/>
      <c r="AU104" s="393"/>
      <c r="AV104" s="395"/>
      <c r="AW104" s="139"/>
      <c r="AX104" s="393"/>
      <c r="AY104" s="395"/>
      <c r="AZ104" s="204">
        <v>3.82</v>
      </c>
      <c r="BA104" s="136" t="str">
        <f t="shared" si="28"/>
        <v>/</v>
      </c>
      <c r="BB104" s="203"/>
      <c r="BC104" s="204">
        <f t="shared" si="34"/>
        <v>3.82</v>
      </c>
      <c r="BD104" s="136" t="str">
        <f t="shared" si="29"/>
        <v>/</v>
      </c>
      <c r="BE104" s="203">
        <f t="shared" si="35"/>
        <v>0</v>
      </c>
      <c r="BF104" s="154"/>
      <c r="BG104" s="150"/>
      <c r="BH104" s="150"/>
      <c r="BI104" s="139"/>
      <c r="BJ104" s="147"/>
      <c r="BK104" s="395"/>
      <c r="BL104" s="139"/>
      <c r="BM104" s="147"/>
      <c r="BN104" s="395"/>
      <c r="BO104" s="139"/>
      <c r="BP104" s="147"/>
      <c r="BQ104" s="203"/>
      <c r="BR104" s="381">
        <f t="shared" si="36"/>
        <v>0</v>
      </c>
      <c r="BS104" s="147"/>
      <c r="BT104" s="203">
        <f t="shared" si="37"/>
        <v>0</v>
      </c>
      <c r="BU104" s="207"/>
    </row>
    <row r="105" spans="1:73" ht="31.5" x14ac:dyDescent="0.25">
      <c r="A105" s="209">
        <v>85</v>
      </c>
      <c r="B105" s="201" t="s">
        <v>206</v>
      </c>
      <c r="C105" s="134"/>
      <c r="D105" s="132"/>
      <c r="E105" s="132"/>
      <c r="F105" s="132"/>
      <c r="G105" s="133"/>
      <c r="H105" s="132"/>
      <c r="I105" s="132"/>
      <c r="J105" s="132"/>
      <c r="K105" s="132"/>
      <c r="L105" s="133"/>
      <c r="M105" s="134"/>
      <c r="N105" s="132"/>
      <c r="O105" s="132"/>
      <c r="P105" s="132"/>
      <c r="Q105" s="132"/>
      <c r="R105" s="144"/>
      <c r="S105" s="145"/>
      <c r="T105" s="204">
        <v>5.05</v>
      </c>
      <c r="U105" s="136" t="str">
        <f t="shared" si="26"/>
        <v>/</v>
      </c>
      <c r="V105" s="204"/>
      <c r="W105" s="155"/>
      <c r="X105" s="153"/>
      <c r="Y105" s="204">
        <f t="shared" si="30"/>
        <v>5.05</v>
      </c>
      <c r="Z105" s="136" t="str">
        <f t="shared" si="27"/>
        <v>/</v>
      </c>
      <c r="AA105" s="203">
        <f t="shared" si="31"/>
        <v>0</v>
      </c>
      <c r="AB105" s="154"/>
      <c r="AC105" s="136"/>
      <c r="AD105" s="167"/>
      <c r="AE105" s="394"/>
      <c r="AF105" s="393"/>
      <c r="AG105" s="395"/>
      <c r="AH105" s="146"/>
      <c r="AI105" s="136"/>
      <c r="AJ105" s="242"/>
      <c r="AK105" s="394"/>
      <c r="AL105" s="393"/>
      <c r="AM105" s="395"/>
      <c r="AN105" s="243">
        <f t="shared" si="32"/>
        <v>0</v>
      </c>
      <c r="AO105" s="393"/>
      <c r="AP105" s="167">
        <f t="shared" si="33"/>
        <v>0</v>
      </c>
      <c r="AQ105" s="139"/>
      <c r="AR105" s="393"/>
      <c r="AS105" s="395"/>
      <c r="AT105" s="139"/>
      <c r="AU105" s="393"/>
      <c r="AV105" s="395"/>
      <c r="AW105" s="139"/>
      <c r="AX105" s="393"/>
      <c r="AY105" s="395"/>
      <c r="AZ105" s="204">
        <v>5.05</v>
      </c>
      <c r="BA105" s="136" t="str">
        <f t="shared" si="28"/>
        <v>/</v>
      </c>
      <c r="BB105" s="203"/>
      <c r="BC105" s="204">
        <f t="shared" si="34"/>
        <v>5.05</v>
      </c>
      <c r="BD105" s="136" t="str">
        <f t="shared" si="29"/>
        <v>/</v>
      </c>
      <c r="BE105" s="203">
        <f t="shared" si="35"/>
        <v>0</v>
      </c>
      <c r="BF105" s="154"/>
      <c r="BG105" s="150"/>
      <c r="BH105" s="150"/>
      <c r="BI105" s="139"/>
      <c r="BJ105" s="147"/>
      <c r="BK105" s="395"/>
      <c r="BL105" s="139"/>
      <c r="BM105" s="147"/>
      <c r="BN105" s="395"/>
      <c r="BO105" s="139"/>
      <c r="BP105" s="147"/>
      <c r="BQ105" s="203"/>
      <c r="BR105" s="381">
        <f t="shared" si="36"/>
        <v>0</v>
      </c>
      <c r="BS105" s="147"/>
      <c r="BT105" s="203">
        <f t="shared" si="37"/>
        <v>0</v>
      </c>
      <c r="BU105" s="207"/>
    </row>
    <row r="106" spans="1:73" ht="31.5" x14ac:dyDescent="0.25">
      <c r="A106" s="209">
        <v>86</v>
      </c>
      <c r="B106" s="201" t="s">
        <v>207</v>
      </c>
      <c r="C106" s="134"/>
      <c r="D106" s="132"/>
      <c r="E106" s="132"/>
      <c r="F106" s="132"/>
      <c r="G106" s="133"/>
      <c r="H106" s="132"/>
      <c r="I106" s="132"/>
      <c r="J106" s="132"/>
      <c r="K106" s="132"/>
      <c r="L106" s="133"/>
      <c r="M106" s="134"/>
      <c r="N106" s="132"/>
      <c r="O106" s="132"/>
      <c r="P106" s="132"/>
      <c r="Q106" s="132"/>
      <c r="R106" s="144"/>
      <c r="S106" s="145"/>
      <c r="T106" s="204">
        <v>3.05</v>
      </c>
      <c r="U106" s="136" t="str">
        <f t="shared" si="26"/>
        <v>/</v>
      </c>
      <c r="V106" s="204"/>
      <c r="W106" s="155"/>
      <c r="X106" s="153"/>
      <c r="Y106" s="204">
        <f t="shared" si="30"/>
        <v>3.05</v>
      </c>
      <c r="Z106" s="136" t="str">
        <f t="shared" si="27"/>
        <v>/</v>
      </c>
      <c r="AA106" s="203">
        <f t="shared" si="31"/>
        <v>0</v>
      </c>
      <c r="AB106" s="154"/>
      <c r="AC106" s="136"/>
      <c r="AD106" s="167"/>
      <c r="AE106" s="394"/>
      <c r="AF106" s="393"/>
      <c r="AG106" s="395"/>
      <c r="AH106" s="146"/>
      <c r="AI106" s="136"/>
      <c r="AJ106" s="242"/>
      <c r="AK106" s="394"/>
      <c r="AL106" s="393"/>
      <c r="AM106" s="395"/>
      <c r="AN106" s="243">
        <f t="shared" si="32"/>
        <v>0</v>
      </c>
      <c r="AO106" s="393"/>
      <c r="AP106" s="167">
        <f t="shared" si="33"/>
        <v>0</v>
      </c>
      <c r="AQ106" s="139"/>
      <c r="AR106" s="393"/>
      <c r="AS106" s="395"/>
      <c r="AT106" s="139"/>
      <c r="AU106" s="393"/>
      <c r="AV106" s="395"/>
      <c r="AW106" s="139"/>
      <c r="AX106" s="393"/>
      <c r="AY106" s="395"/>
      <c r="AZ106" s="204">
        <v>3.05</v>
      </c>
      <c r="BA106" s="136" t="str">
        <f t="shared" si="28"/>
        <v>/</v>
      </c>
      <c r="BB106" s="203"/>
      <c r="BC106" s="204">
        <f t="shared" si="34"/>
        <v>3.05</v>
      </c>
      <c r="BD106" s="136" t="str">
        <f t="shared" si="29"/>
        <v>/</v>
      </c>
      <c r="BE106" s="203">
        <f t="shared" si="35"/>
        <v>0</v>
      </c>
      <c r="BF106" s="154"/>
      <c r="BG106" s="150"/>
      <c r="BH106" s="150"/>
      <c r="BI106" s="139"/>
      <c r="BJ106" s="147"/>
      <c r="BK106" s="395"/>
      <c r="BL106" s="139"/>
      <c r="BM106" s="147"/>
      <c r="BN106" s="395"/>
      <c r="BO106" s="139"/>
      <c r="BP106" s="147"/>
      <c r="BQ106" s="203"/>
      <c r="BR106" s="381">
        <f t="shared" si="36"/>
        <v>0</v>
      </c>
      <c r="BS106" s="147"/>
      <c r="BT106" s="203">
        <f t="shared" si="37"/>
        <v>0</v>
      </c>
      <c r="BU106" s="207"/>
    </row>
    <row r="107" spans="1:73" ht="31.5" x14ac:dyDescent="0.25">
      <c r="A107" s="209">
        <v>87</v>
      </c>
      <c r="B107" s="201" t="s">
        <v>208</v>
      </c>
      <c r="C107" s="134"/>
      <c r="D107" s="132"/>
      <c r="E107" s="132"/>
      <c r="F107" s="132"/>
      <c r="G107" s="133"/>
      <c r="H107" s="132"/>
      <c r="I107" s="132"/>
      <c r="J107" s="132"/>
      <c r="K107" s="132"/>
      <c r="L107" s="133"/>
      <c r="M107" s="134"/>
      <c r="N107" s="132"/>
      <c r="O107" s="132"/>
      <c r="P107" s="132"/>
      <c r="Q107" s="132"/>
      <c r="R107" s="144"/>
      <c r="S107" s="145"/>
      <c r="T107" s="204">
        <v>5.7750000000000004</v>
      </c>
      <c r="U107" s="136" t="str">
        <f t="shared" si="26"/>
        <v>/</v>
      </c>
      <c r="V107" s="204"/>
      <c r="W107" s="155"/>
      <c r="X107" s="153"/>
      <c r="Y107" s="204">
        <f t="shared" si="30"/>
        <v>5.7750000000000004</v>
      </c>
      <c r="Z107" s="136" t="str">
        <f t="shared" si="27"/>
        <v>/</v>
      </c>
      <c r="AA107" s="203">
        <f t="shared" si="31"/>
        <v>0</v>
      </c>
      <c r="AB107" s="154"/>
      <c r="AC107" s="136"/>
      <c r="AD107" s="167"/>
      <c r="AE107" s="394"/>
      <c r="AF107" s="393"/>
      <c r="AG107" s="395"/>
      <c r="AH107" s="146"/>
      <c r="AI107" s="136"/>
      <c r="AJ107" s="242"/>
      <c r="AK107" s="394"/>
      <c r="AL107" s="393"/>
      <c r="AM107" s="395"/>
      <c r="AN107" s="243">
        <f t="shared" si="32"/>
        <v>0</v>
      </c>
      <c r="AO107" s="393"/>
      <c r="AP107" s="167">
        <f t="shared" si="33"/>
        <v>0</v>
      </c>
      <c r="AQ107" s="139"/>
      <c r="AR107" s="393"/>
      <c r="AS107" s="395"/>
      <c r="AT107" s="139"/>
      <c r="AU107" s="393"/>
      <c r="AV107" s="395"/>
      <c r="AW107" s="139"/>
      <c r="AX107" s="393"/>
      <c r="AY107" s="395"/>
      <c r="AZ107" s="204">
        <v>5.7750000000000004</v>
      </c>
      <c r="BA107" s="136" t="str">
        <f t="shared" si="28"/>
        <v>/</v>
      </c>
      <c r="BB107" s="203"/>
      <c r="BC107" s="204">
        <f t="shared" si="34"/>
        <v>5.7750000000000004</v>
      </c>
      <c r="BD107" s="136" t="str">
        <f t="shared" si="29"/>
        <v>/</v>
      </c>
      <c r="BE107" s="203">
        <f t="shared" si="35"/>
        <v>0</v>
      </c>
      <c r="BF107" s="154"/>
      <c r="BG107" s="150"/>
      <c r="BH107" s="150"/>
      <c r="BI107" s="139"/>
      <c r="BJ107" s="147"/>
      <c r="BK107" s="395"/>
      <c r="BL107" s="139"/>
      <c r="BM107" s="147"/>
      <c r="BN107" s="395"/>
      <c r="BO107" s="139"/>
      <c r="BP107" s="147"/>
      <c r="BQ107" s="203"/>
      <c r="BR107" s="381">
        <f t="shared" si="36"/>
        <v>0</v>
      </c>
      <c r="BS107" s="147"/>
      <c r="BT107" s="203">
        <f t="shared" si="37"/>
        <v>0</v>
      </c>
      <c r="BU107" s="207"/>
    </row>
    <row r="108" spans="1:73" x14ac:dyDescent="0.25">
      <c r="A108" s="209">
        <v>88</v>
      </c>
      <c r="B108" s="200" t="s">
        <v>92</v>
      </c>
      <c r="C108" s="134"/>
      <c r="D108" s="132"/>
      <c r="E108" s="132"/>
      <c r="F108" s="132"/>
      <c r="G108" s="133"/>
      <c r="H108" s="132"/>
      <c r="I108" s="132"/>
      <c r="J108" s="132"/>
      <c r="K108" s="132"/>
      <c r="L108" s="133"/>
      <c r="M108" s="134"/>
      <c r="N108" s="132"/>
      <c r="O108" s="132"/>
      <c r="P108" s="132"/>
      <c r="Q108" s="132"/>
      <c r="R108" s="144"/>
      <c r="S108" s="145"/>
      <c r="T108" s="204"/>
      <c r="U108" s="136" t="str">
        <f t="shared" si="26"/>
        <v/>
      </c>
      <c r="V108" s="204"/>
      <c r="W108" s="155"/>
      <c r="X108" s="153"/>
      <c r="Y108" s="204">
        <f t="shared" si="30"/>
        <v>0</v>
      </c>
      <c r="Z108" s="136" t="str">
        <f t="shared" si="27"/>
        <v/>
      </c>
      <c r="AA108" s="203">
        <f t="shared" si="31"/>
        <v>0</v>
      </c>
      <c r="AB108" s="154"/>
      <c r="AC108" s="136"/>
      <c r="AD108" s="167"/>
      <c r="AE108" s="394"/>
      <c r="AF108" s="393"/>
      <c r="AG108" s="395"/>
      <c r="AH108" s="146"/>
      <c r="AI108" s="136"/>
      <c r="AJ108" s="242"/>
      <c r="AK108" s="394"/>
      <c r="AL108" s="393"/>
      <c r="AM108" s="395"/>
      <c r="AN108" s="243">
        <f t="shared" si="32"/>
        <v>0</v>
      </c>
      <c r="AO108" s="393"/>
      <c r="AP108" s="167">
        <f t="shared" si="33"/>
        <v>0</v>
      </c>
      <c r="AQ108" s="139"/>
      <c r="AR108" s="393"/>
      <c r="AS108" s="395"/>
      <c r="AT108" s="139"/>
      <c r="AU108" s="393"/>
      <c r="AV108" s="395"/>
      <c r="AW108" s="139"/>
      <c r="AX108" s="393"/>
      <c r="AY108" s="395"/>
      <c r="AZ108" s="204"/>
      <c r="BA108" s="136" t="str">
        <f t="shared" si="28"/>
        <v/>
      </c>
      <c r="BB108" s="203"/>
      <c r="BC108" s="204">
        <f t="shared" si="34"/>
        <v>0</v>
      </c>
      <c r="BD108" s="136" t="str">
        <f t="shared" si="29"/>
        <v/>
      </c>
      <c r="BE108" s="203">
        <f t="shared" si="35"/>
        <v>0</v>
      </c>
      <c r="BF108" s="154"/>
      <c r="BG108" s="150"/>
      <c r="BH108" s="150"/>
      <c r="BI108" s="139"/>
      <c r="BJ108" s="147"/>
      <c r="BK108" s="395"/>
      <c r="BL108" s="139"/>
      <c r="BM108" s="147"/>
      <c r="BN108" s="395"/>
      <c r="BO108" s="139"/>
      <c r="BP108" s="147"/>
      <c r="BQ108" s="203"/>
      <c r="BR108" s="381">
        <f t="shared" si="36"/>
        <v>0</v>
      </c>
      <c r="BS108" s="147"/>
      <c r="BT108" s="203">
        <f t="shared" si="37"/>
        <v>0</v>
      </c>
      <c r="BU108" s="207"/>
    </row>
    <row r="109" spans="1:73" ht="63" x14ac:dyDescent="0.25">
      <c r="A109" s="209">
        <v>89</v>
      </c>
      <c r="B109" s="333" t="s">
        <v>209</v>
      </c>
      <c r="C109" s="134"/>
      <c r="D109" s="132"/>
      <c r="E109" s="132"/>
      <c r="F109" s="132"/>
      <c r="G109" s="133"/>
      <c r="H109" s="132"/>
      <c r="I109" s="132"/>
      <c r="J109" s="132"/>
      <c r="K109" s="132"/>
      <c r="L109" s="133"/>
      <c r="M109" s="134"/>
      <c r="N109" s="132"/>
      <c r="O109" s="132"/>
      <c r="P109" s="132"/>
      <c r="Q109" s="132"/>
      <c r="R109" s="144"/>
      <c r="S109" s="145"/>
      <c r="T109" s="204">
        <v>5.0999999999999996</v>
      </c>
      <c r="U109" s="136" t="str">
        <f t="shared" si="26"/>
        <v>/</v>
      </c>
      <c r="V109" s="204">
        <v>0.65</v>
      </c>
      <c r="W109" s="155"/>
      <c r="X109" s="153"/>
      <c r="Y109" s="204">
        <f t="shared" si="30"/>
        <v>5.0999999999999996</v>
      </c>
      <c r="Z109" s="136" t="str">
        <f t="shared" si="27"/>
        <v>/</v>
      </c>
      <c r="AA109" s="203">
        <f t="shared" si="31"/>
        <v>0.65</v>
      </c>
      <c r="AB109" s="154"/>
      <c r="AC109" s="136"/>
      <c r="AD109" s="167"/>
      <c r="AE109" s="394"/>
      <c r="AF109" s="393"/>
      <c r="AG109" s="395"/>
      <c r="AH109" s="146"/>
      <c r="AI109" s="136"/>
      <c r="AJ109" s="242"/>
      <c r="AK109" s="394"/>
      <c r="AL109" s="393"/>
      <c r="AM109" s="395"/>
      <c r="AN109" s="243">
        <f t="shared" si="32"/>
        <v>0</v>
      </c>
      <c r="AO109" s="393"/>
      <c r="AP109" s="167">
        <f t="shared" si="33"/>
        <v>0</v>
      </c>
      <c r="AQ109" s="139"/>
      <c r="AR109" s="393"/>
      <c r="AS109" s="395"/>
      <c r="AT109" s="139"/>
      <c r="AU109" s="393"/>
      <c r="AV109" s="395"/>
      <c r="AW109" s="139"/>
      <c r="AX109" s="393"/>
      <c r="AY109" s="395"/>
      <c r="AZ109" s="204">
        <v>5.0999999999999996</v>
      </c>
      <c r="BA109" s="136" t="str">
        <f t="shared" si="28"/>
        <v>/</v>
      </c>
      <c r="BB109" s="203">
        <v>0.4</v>
      </c>
      <c r="BC109" s="204">
        <f t="shared" si="34"/>
        <v>5.0999999999999996</v>
      </c>
      <c r="BD109" s="136" t="str">
        <f t="shared" si="29"/>
        <v>/</v>
      </c>
      <c r="BE109" s="203">
        <f t="shared" si="35"/>
        <v>0.4</v>
      </c>
      <c r="BF109" s="154"/>
      <c r="BG109" s="150"/>
      <c r="BH109" s="150"/>
      <c r="BI109" s="139"/>
      <c r="BJ109" s="147"/>
      <c r="BK109" s="395"/>
      <c r="BL109" s="139"/>
      <c r="BM109" s="147"/>
      <c r="BN109" s="395"/>
      <c r="BO109" s="139"/>
      <c r="BP109" s="136"/>
      <c r="BQ109" s="203"/>
      <c r="BR109" s="381">
        <f t="shared" si="36"/>
        <v>0</v>
      </c>
      <c r="BS109" s="136"/>
      <c r="BT109" s="203">
        <f t="shared" si="37"/>
        <v>0</v>
      </c>
      <c r="BU109" s="207"/>
    </row>
    <row r="110" spans="1:73" ht="63" x14ac:dyDescent="0.25">
      <c r="A110" s="209">
        <v>90</v>
      </c>
      <c r="B110" s="333" t="s">
        <v>210</v>
      </c>
      <c r="C110" s="134"/>
      <c r="D110" s="132"/>
      <c r="E110" s="132"/>
      <c r="F110" s="132"/>
      <c r="G110" s="133"/>
      <c r="H110" s="132"/>
      <c r="I110" s="132"/>
      <c r="J110" s="132"/>
      <c r="K110" s="132"/>
      <c r="L110" s="133"/>
      <c r="M110" s="134"/>
      <c r="N110" s="132"/>
      <c r="O110" s="132"/>
      <c r="P110" s="132"/>
      <c r="Q110" s="132"/>
      <c r="R110" s="144"/>
      <c r="S110" s="145"/>
      <c r="T110" s="204">
        <v>2.6</v>
      </c>
      <c r="U110" s="136" t="str">
        <f t="shared" si="26"/>
        <v>/</v>
      </c>
      <c r="V110" s="204">
        <v>0.5</v>
      </c>
      <c r="W110" s="155"/>
      <c r="X110" s="153"/>
      <c r="Y110" s="204">
        <f t="shared" si="30"/>
        <v>2.6</v>
      </c>
      <c r="Z110" s="136" t="str">
        <f t="shared" si="27"/>
        <v>/</v>
      </c>
      <c r="AA110" s="203">
        <f t="shared" si="31"/>
        <v>0.5</v>
      </c>
      <c r="AB110" s="154"/>
      <c r="AC110" s="136"/>
      <c r="AD110" s="167"/>
      <c r="AE110" s="394"/>
      <c r="AF110" s="393"/>
      <c r="AG110" s="395"/>
      <c r="AH110" s="146"/>
      <c r="AI110" s="136"/>
      <c r="AJ110" s="242"/>
      <c r="AK110" s="394"/>
      <c r="AL110" s="393"/>
      <c r="AM110" s="395"/>
      <c r="AN110" s="243">
        <f t="shared" si="32"/>
        <v>0</v>
      </c>
      <c r="AO110" s="393"/>
      <c r="AP110" s="167">
        <f t="shared" si="33"/>
        <v>0</v>
      </c>
      <c r="AQ110" s="139"/>
      <c r="AR110" s="393"/>
      <c r="AS110" s="395"/>
      <c r="AT110" s="139"/>
      <c r="AU110" s="393"/>
      <c r="AV110" s="395"/>
      <c r="AW110" s="139"/>
      <c r="AX110" s="393"/>
      <c r="AY110" s="395"/>
      <c r="AZ110" s="204">
        <v>2.6</v>
      </c>
      <c r="BA110" s="136" t="str">
        <f t="shared" si="28"/>
        <v>/</v>
      </c>
      <c r="BB110" s="203">
        <v>0.25</v>
      </c>
      <c r="BC110" s="204">
        <f t="shared" si="34"/>
        <v>2.6</v>
      </c>
      <c r="BD110" s="136" t="str">
        <f t="shared" si="29"/>
        <v>/</v>
      </c>
      <c r="BE110" s="203">
        <f t="shared" si="35"/>
        <v>0.25</v>
      </c>
      <c r="BF110" s="154"/>
      <c r="BG110" s="150"/>
      <c r="BH110" s="150"/>
      <c r="BI110" s="139"/>
      <c r="BJ110" s="147"/>
      <c r="BK110" s="395"/>
      <c r="BL110" s="139"/>
      <c r="BM110" s="147"/>
      <c r="BN110" s="395"/>
      <c r="BO110" s="139"/>
      <c r="BP110" s="136"/>
      <c r="BQ110" s="203"/>
      <c r="BR110" s="381">
        <f t="shared" si="36"/>
        <v>0</v>
      </c>
      <c r="BS110" s="136"/>
      <c r="BT110" s="203">
        <f t="shared" si="37"/>
        <v>0</v>
      </c>
      <c r="BU110" s="207"/>
    </row>
    <row r="111" spans="1:73" x14ac:dyDescent="0.25">
      <c r="A111" s="209">
        <v>91</v>
      </c>
      <c r="B111" s="334" t="s">
        <v>211</v>
      </c>
      <c r="C111" s="134"/>
      <c r="D111" s="132"/>
      <c r="E111" s="132"/>
      <c r="F111" s="132"/>
      <c r="G111" s="133"/>
      <c r="H111" s="132"/>
      <c r="I111" s="132"/>
      <c r="J111" s="132"/>
      <c r="K111" s="132"/>
      <c r="L111" s="133"/>
      <c r="M111" s="134"/>
      <c r="N111" s="132"/>
      <c r="O111" s="132"/>
      <c r="P111" s="132"/>
      <c r="Q111" s="132"/>
      <c r="R111" s="144"/>
      <c r="S111" s="145"/>
      <c r="T111" s="204"/>
      <c r="U111" s="136" t="str">
        <f t="shared" si="26"/>
        <v/>
      </c>
      <c r="V111" s="204"/>
      <c r="W111" s="155"/>
      <c r="X111" s="153"/>
      <c r="Y111" s="204">
        <f t="shared" si="30"/>
        <v>0</v>
      </c>
      <c r="Z111" s="136" t="str">
        <f t="shared" si="27"/>
        <v/>
      </c>
      <c r="AA111" s="203">
        <f t="shared" si="31"/>
        <v>0</v>
      </c>
      <c r="AB111" s="154"/>
      <c r="AC111" s="136"/>
      <c r="AD111" s="167"/>
      <c r="AE111" s="394"/>
      <c r="AF111" s="393"/>
      <c r="AG111" s="395"/>
      <c r="AH111" s="146"/>
      <c r="AI111" s="136"/>
      <c r="AJ111" s="242"/>
      <c r="AK111" s="394"/>
      <c r="AL111" s="393"/>
      <c r="AM111" s="395"/>
      <c r="AN111" s="243">
        <f t="shared" si="32"/>
        <v>0</v>
      </c>
      <c r="AO111" s="393"/>
      <c r="AP111" s="167">
        <f t="shared" si="33"/>
        <v>0</v>
      </c>
      <c r="AQ111" s="139"/>
      <c r="AR111" s="393"/>
      <c r="AS111" s="395"/>
      <c r="AT111" s="139"/>
      <c r="AU111" s="393"/>
      <c r="AV111" s="395"/>
      <c r="AW111" s="139"/>
      <c r="AX111" s="393"/>
      <c r="AY111" s="395"/>
      <c r="AZ111" s="204"/>
      <c r="BA111" s="136" t="str">
        <f t="shared" si="28"/>
        <v/>
      </c>
      <c r="BB111" s="203"/>
      <c r="BC111" s="204">
        <f t="shared" si="34"/>
        <v>0</v>
      </c>
      <c r="BD111" s="136" t="str">
        <f t="shared" si="29"/>
        <v/>
      </c>
      <c r="BE111" s="203">
        <f t="shared" si="35"/>
        <v>0</v>
      </c>
      <c r="BF111" s="154"/>
      <c r="BG111" s="150"/>
      <c r="BH111" s="150"/>
      <c r="BI111" s="139"/>
      <c r="BJ111" s="147"/>
      <c r="BK111" s="395"/>
      <c r="BL111" s="139"/>
      <c r="BM111" s="147"/>
      <c r="BN111" s="395"/>
      <c r="BO111" s="139"/>
      <c r="BP111" s="136"/>
      <c r="BQ111" s="203"/>
      <c r="BR111" s="381">
        <f t="shared" si="36"/>
        <v>0</v>
      </c>
      <c r="BS111" s="136"/>
      <c r="BT111" s="203">
        <f t="shared" si="37"/>
        <v>0</v>
      </c>
      <c r="BU111" s="207"/>
    </row>
    <row r="112" spans="1:73" ht="31.5" x14ac:dyDescent="0.25">
      <c r="A112" s="209">
        <v>92</v>
      </c>
      <c r="B112" s="201" t="s">
        <v>212</v>
      </c>
      <c r="C112" s="134"/>
      <c r="D112" s="132"/>
      <c r="E112" s="132"/>
      <c r="F112" s="132"/>
      <c r="G112" s="133"/>
      <c r="H112" s="132"/>
      <c r="I112" s="132"/>
      <c r="J112" s="132"/>
      <c r="K112" s="132"/>
      <c r="L112" s="133"/>
      <c r="M112" s="134"/>
      <c r="N112" s="132"/>
      <c r="O112" s="132"/>
      <c r="P112" s="132"/>
      <c r="Q112" s="132"/>
      <c r="R112" s="144"/>
      <c r="S112" s="145"/>
      <c r="T112" s="204">
        <v>11.76</v>
      </c>
      <c r="U112" s="136" t="str">
        <f t="shared" si="26"/>
        <v>/</v>
      </c>
      <c r="V112" s="204">
        <v>1.72</v>
      </c>
      <c r="W112" s="155"/>
      <c r="X112" s="153"/>
      <c r="Y112" s="204">
        <f t="shared" si="30"/>
        <v>11.76</v>
      </c>
      <c r="Z112" s="136" t="str">
        <f t="shared" si="27"/>
        <v>/</v>
      </c>
      <c r="AA112" s="203">
        <f t="shared" si="31"/>
        <v>1.72</v>
      </c>
      <c r="AB112" s="154"/>
      <c r="AC112" s="136"/>
      <c r="AD112" s="167"/>
      <c r="AE112" s="394"/>
      <c r="AF112" s="393"/>
      <c r="AG112" s="395"/>
      <c r="AH112" s="146"/>
      <c r="AI112" s="136"/>
      <c r="AJ112" s="242"/>
      <c r="AK112" s="394"/>
      <c r="AL112" s="393"/>
      <c r="AM112" s="395"/>
      <c r="AN112" s="243">
        <f t="shared" si="32"/>
        <v>0</v>
      </c>
      <c r="AO112" s="393"/>
      <c r="AP112" s="167">
        <f t="shared" si="33"/>
        <v>0</v>
      </c>
      <c r="AQ112" s="139"/>
      <c r="AR112" s="393"/>
      <c r="AS112" s="395"/>
      <c r="AT112" s="139"/>
      <c r="AU112" s="393"/>
      <c r="AV112" s="395"/>
      <c r="AW112" s="139"/>
      <c r="AX112" s="393"/>
      <c r="AY112" s="395"/>
      <c r="AZ112" s="204">
        <v>11.76</v>
      </c>
      <c r="BA112" s="136" t="str">
        <f t="shared" si="28"/>
        <v>/</v>
      </c>
      <c r="BB112" s="203">
        <v>1.72</v>
      </c>
      <c r="BC112" s="204">
        <f t="shared" si="34"/>
        <v>11.76</v>
      </c>
      <c r="BD112" s="136" t="str">
        <f t="shared" si="29"/>
        <v>/</v>
      </c>
      <c r="BE112" s="203">
        <f t="shared" si="35"/>
        <v>1.72</v>
      </c>
      <c r="BF112" s="154"/>
      <c r="BG112" s="150"/>
      <c r="BH112" s="150"/>
      <c r="BI112" s="139"/>
      <c r="BJ112" s="147"/>
      <c r="BK112" s="395"/>
      <c r="BL112" s="139"/>
      <c r="BM112" s="147"/>
      <c r="BN112" s="395"/>
      <c r="BO112" s="139"/>
      <c r="BP112" s="136"/>
      <c r="BQ112" s="203"/>
      <c r="BR112" s="381">
        <f t="shared" si="36"/>
        <v>0</v>
      </c>
      <c r="BS112" s="136"/>
      <c r="BT112" s="203">
        <f t="shared" si="37"/>
        <v>0</v>
      </c>
      <c r="BU112" s="207"/>
    </row>
    <row r="113" spans="1:73" ht="31.5" x14ac:dyDescent="0.25">
      <c r="A113" s="209">
        <v>93</v>
      </c>
      <c r="B113" s="333" t="s">
        <v>213</v>
      </c>
      <c r="C113" s="134"/>
      <c r="D113" s="132"/>
      <c r="E113" s="132"/>
      <c r="F113" s="132"/>
      <c r="G113" s="133"/>
      <c r="H113" s="132"/>
      <c r="I113" s="132"/>
      <c r="J113" s="132"/>
      <c r="K113" s="132"/>
      <c r="L113" s="133"/>
      <c r="M113" s="134"/>
      <c r="N113" s="132"/>
      <c r="O113" s="132"/>
      <c r="P113" s="132"/>
      <c r="Q113" s="132"/>
      <c r="R113" s="144"/>
      <c r="S113" s="145"/>
      <c r="T113" s="204">
        <v>4.5199999999999996</v>
      </c>
      <c r="U113" s="136" t="str">
        <f t="shared" si="26"/>
        <v>/</v>
      </c>
      <c r="V113" s="204">
        <v>0.25</v>
      </c>
      <c r="W113" s="155"/>
      <c r="X113" s="153"/>
      <c r="Y113" s="204">
        <f t="shared" si="30"/>
        <v>4.5199999999999996</v>
      </c>
      <c r="Z113" s="136" t="str">
        <f t="shared" si="27"/>
        <v>/</v>
      </c>
      <c r="AA113" s="203">
        <f t="shared" si="31"/>
        <v>0.25</v>
      </c>
      <c r="AB113" s="154"/>
      <c r="AC113" s="136"/>
      <c r="AD113" s="167"/>
      <c r="AE113" s="394"/>
      <c r="AF113" s="393"/>
      <c r="AG113" s="395"/>
      <c r="AH113" s="146"/>
      <c r="AI113" s="136"/>
      <c r="AJ113" s="242"/>
      <c r="AK113" s="394"/>
      <c r="AL113" s="393"/>
      <c r="AM113" s="395"/>
      <c r="AN113" s="243">
        <f t="shared" si="32"/>
        <v>0</v>
      </c>
      <c r="AO113" s="393"/>
      <c r="AP113" s="167">
        <f t="shared" si="33"/>
        <v>0</v>
      </c>
      <c r="AQ113" s="139"/>
      <c r="AR113" s="393"/>
      <c r="AS113" s="395"/>
      <c r="AT113" s="139"/>
      <c r="AU113" s="393"/>
      <c r="AV113" s="395"/>
      <c r="AW113" s="139"/>
      <c r="AX113" s="393"/>
      <c r="AY113" s="395"/>
      <c r="AZ113" s="204">
        <v>4.5199999999999996</v>
      </c>
      <c r="BA113" s="136" t="str">
        <f t="shared" si="28"/>
        <v>/</v>
      </c>
      <c r="BB113" s="203">
        <v>0.25</v>
      </c>
      <c r="BC113" s="204">
        <f t="shared" si="34"/>
        <v>4.5199999999999996</v>
      </c>
      <c r="BD113" s="136" t="str">
        <f t="shared" si="29"/>
        <v>/</v>
      </c>
      <c r="BE113" s="203">
        <f t="shared" si="35"/>
        <v>0.25</v>
      </c>
      <c r="BF113" s="154"/>
      <c r="BG113" s="150"/>
      <c r="BH113" s="150"/>
      <c r="BI113" s="139"/>
      <c r="BJ113" s="147"/>
      <c r="BK113" s="395"/>
      <c r="BL113" s="139"/>
      <c r="BM113" s="147"/>
      <c r="BN113" s="395"/>
      <c r="BO113" s="139"/>
      <c r="BP113" s="136"/>
      <c r="BQ113" s="203"/>
      <c r="BR113" s="381">
        <f t="shared" si="36"/>
        <v>0</v>
      </c>
      <c r="BS113" s="136"/>
      <c r="BT113" s="203">
        <f t="shared" si="37"/>
        <v>0</v>
      </c>
      <c r="BU113" s="207"/>
    </row>
    <row r="114" spans="1:73" ht="31.5" x14ac:dyDescent="0.25">
      <c r="A114" s="209">
        <v>94</v>
      </c>
      <c r="B114" s="333" t="s">
        <v>214</v>
      </c>
      <c r="C114" s="134"/>
      <c r="D114" s="132"/>
      <c r="E114" s="132"/>
      <c r="F114" s="132"/>
      <c r="G114" s="133"/>
      <c r="H114" s="132"/>
      <c r="I114" s="132"/>
      <c r="J114" s="132"/>
      <c r="K114" s="132"/>
      <c r="L114" s="133"/>
      <c r="M114" s="134"/>
      <c r="N114" s="132"/>
      <c r="O114" s="132"/>
      <c r="P114" s="132"/>
      <c r="Q114" s="132"/>
      <c r="R114" s="144"/>
      <c r="S114" s="145"/>
      <c r="T114" s="204">
        <v>1.3</v>
      </c>
      <c r="U114" s="136" t="str">
        <f t="shared" si="26"/>
        <v>/</v>
      </c>
      <c r="V114" s="204">
        <v>0.25</v>
      </c>
      <c r="W114" s="155"/>
      <c r="X114" s="153"/>
      <c r="Y114" s="204">
        <f t="shared" si="30"/>
        <v>1.3</v>
      </c>
      <c r="Z114" s="136" t="str">
        <f t="shared" si="27"/>
        <v>/</v>
      </c>
      <c r="AA114" s="203">
        <f t="shared" si="31"/>
        <v>0.25</v>
      </c>
      <c r="AB114" s="138"/>
      <c r="AC114" s="136"/>
      <c r="AD114" s="137"/>
      <c r="AE114" s="135"/>
      <c r="AF114" s="136"/>
      <c r="AG114" s="137"/>
      <c r="AH114" s="135"/>
      <c r="AI114" s="136"/>
      <c r="AJ114" s="137"/>
      <c r="AK114" s="138"/>
      <c r="AL114" s="136"/>
      <c r="AM114" s="137"/>
      <c r="AN114" s="243">
        <f t="shared" si="32"/>
        <v>0</v>
      </c>
      <c r="AO114" s="136"/>
      <c r="AP114" s="167">
        <f t="shared" si="33"/>
        <v>0</v>
      </c>
      <c r="AQ114" s="135"/>
      <c r="AR114" s="136"/>
      <c r="AS114" s="137"/>
      <c r="AT114" s="135"/>
      <c r="AU114" s="136"/>
      <c r="AV114" s="137"/>
      <c r="AW114" s="138"/>
      <c r="AX114" s="136"/>
      <c r="AY114" s="137"/>
      <c r="AZ114" s="204">
        <v>1.3</v>
      </c>
      <c r="BA114" s="136" t="str">
        <f t="shared" si="28"/>
        <v>/</v>
      </c>
      <c r="BB114" s="203">
        <v>0.25</v>
      </c>
      <c r="BC114" s="204">
        <f t="shared" si="34"/>
        <v>1.3</v>
      </c>
      <c r="BD114" s="136" t="str">
        <f t="shared" si="29"/>
        <v>/</v>
      </c>
      <c r="BE114" s="203">
        <f t="shared" si="35"/>
        <v>0.25</v>
      </c>
      <c r="BF114" s="138"/>
      <c r="BG114" s="136"/>
      <c r="BH114" s="137"/>
      <c r="BI114" s="135"/>
      <c r="BJ114" s="136"/>
      <c r="BK114" s="137"/>
      <c r="BL114" s="135"/>
      <c r="BM114" s="136"/>
      <c r="BN114" s="137"/>
      <c r="BO114" s="135"/>
      <c r="BP114" s="136"/>
      <c r="BQ114" s="203"/>
      <c r="BR114" s="381">
        <f t="shared" si="36"/>
        <v>0</v>
      </c>
      <c r="BS114" s="136"/>
      <c r="BT114" s="203">
        <f t="shared" si="37"/>
        <v>0</v>
      </c>
      <c r="BU114" s="207"/>
    </row>
    <row r="115" spans="1:73" ht="31.5" x14ac:dyDescent="0.25">
      <c r="A115" s="209">
        <v>95</v>
      </c>
      <c r="B115" s="333" t="s">
        <v>215</v>
      </c>
      <c r="C115" s="134"/>
      <c r="D115" s="132"/>
      <c r="E115" s="132"/>
      <c r="F115" s="132"/>
      <c r="G115" s="133"/>
      <c r="H115" s="132"/>
      <c r="I115" s="132"/>
      <c r="J115" s="132"/>
      <c r="K115" s="132"/>
      <c r="L115" s="133"/>
      <c r="M115" s="134"/>
      <c r="N115" s="132"/>
      <c r="O115" s="132"/>
      <c r="P115" s="132"/>
      <c r="Q115" s="132"/>
      <c r="R115" s="144"/>
      <c r="S115" s="145"/>
      <c r="T115" s="204">
        <v>4.8</v>
      </c>
      <c r="U115" s="136" t="str">
        <f t="shared" si="26"/>
        <v>/</v>
      </c>
      <c r="V115" s="204">
        <v>0.25</v>
      </c>
      <c r="W115" s="155"/>
      <c r="X115" s="153"/>
      <c r="Y115" s="204">
        <f t="shared" si="30"/>
        <v>4.8</v>
      </c>
      <c r="Z115" s="136" t="str">
        <f t="shared" si="27"/>
        <v>/</v>
      </c>
      <c r="AA115" s="203">
        <f t="shared" si="31"/>
        <v>0.25</v>
      </c>
      <c r="AB115" s="154"/>
      <c r="AC115" s="136"/>
      <c r="AD115" s="167"/>
      <c r="AE115" s="394"/>
      <c r="AF115" s="393"/>
      <c r="AG115" s="395"/>
      <c r="AH115" s="146"/>
      <c r="AI115" s="136"/>
      <c r="AJ115" s="242"/>
      <c r="AK115" s="394"/>
      <c r="AL115" s="393"/>
      <c r="AM115" s="395"/>
      <c r="AN115" s="243">
        <f t="shared" si="32"/>
        <v>0</v>
      </c>
      <c r="AO115" s="393"/>
      <c r="AP115" s="167">
        <f t="shared" si="33"/>
        <v>0</v>
      </c>
      <c r="AQ115" s="139"/>
      <c r="AR115" s="393"/>
      <c r="AS115" s="395"/>
      <c r="AT115" s="139"/>
      <c r="AU115" s="393"/>
      <c r="AV115" s="395"/>
      <c r="AW115" s="139"/>
      <c r="AX115" s="393"/>
      <c r="AY115" s="395"/>
      <c r="AZ115" s="204">
        <v>4.8</v>
      </c>
      <c r="BA115" s="136" t="str">
        <f t="shared" si="28"/>
        <v>/</v>
      </c>
      <c r="BB115" s="203">
        <v>0.25</v>
      </c>
      <c r="BC115" s="204">
        <f t="shared" si="34"/>
        <v>4.8</v>
      </c>
      <c r="BD115" s="136" t="str">
        <f t="shared" si="29"/>
        <v>/</v>
      </c>
      <c r="BE115" s="203">
        <f t="shared" si="35"/>
        <v>0.25</v>
      </c>
      <c r="BF115" s="154"/>
      <c r="BG115" s="150"/>
      <c r="BH115" s="150"/>
      <c r="BI115" s="139"/>
      <c r="BJ115" s="147"/>
      <c r="BK115" s="395"/>
      <c r="BL115" s="139"/>
      <c r="BM115" s="147"/>
      <c r="BN115" s="395"/>
      <c r="BO115" s="139"/>
      <c r="BP115" s="136"/>
      <c r="BQ115" s="203"/>
      <c r="BR115" s="381">
        <f t="shared" si="36"/>
        <v>0</v>
      </c>
      <c r="BS115" s="136"/>
      <c r="BT115" s="203">
        <f t="shared" si="37"/>
        <v>0</v>
      </c>
      <c r="BU115" s="207"/>
    </row>
    <row r="116" spans="1:73" ht="31.5" x14ac:dyDescent="0.25">
      <c r="A116" s="209">
        <v>96</v>
      </c>
      <c r="B116" s="333" t="s">
        <v>216</v>
      </c>
      <c r="C116" s="134"/>
      <c r="D116" s="132"/>
      <c r="E116" s="132"/>
      <c r="F116" s="132"/>
      <c r="G116" s="133"/>
      <c r="H116" s="132"/>
      <c r="I116" s="132"/>
      <c r="J116" s="132"/>
      <c r="K116" s="132"/>
      <c r="L116" s="133"/>
      <c r="M116" s="134"/>
      <c r="N116" s="132"/>
      <c r="O116" s="132"/>
      <c r="P116" s="132"/>
      <c r="Q116" s="132"/>
      <c r="R116" s="162"/>
      <c r="S116" s="163"/>
      <c r="T116" s="204">
        <v>4.09</v>
      </c>
      <c r="U116" s="136" t="str">
        <f t="shared" si="26"/>
        <v>/</v>
      </c>
      <c r="V116" s="204">
        <v>0.25</v>
      </c>
      <c r="W116" s="155"/>
      <c r="X116" s="153"/>
      <c r="Y116" s="204">
        <f t="shared" si="30"/>
        <v>4.09</v>
      </c>
      <c r="Z116" s="136" t="str">
        <f t="shared" si="27"/>
        <v>/</v>
      </c>
      <c r="AA116" s="203">
        <f t="shared" si="31"/>
        <v>0.25</v>
      </c>
      <c r="AB116" s="154"/>
      <c r="AC116" s="136"/>
      <c r="AD116" s="167"/>
      <c r="AE116" s="394"/>
      <c r="AF116" s="393"/>
      <c r="AG116" s="395"/>
      <c r="AH116" s="146"/>
      <c r="AI116" s="136"/>
      <c r="AJ116" s="242"/>
      <c r="AK116" s="394"/>
      <c r="AL116" s="393"/>
      <c r="AM116" s="395"/>
      <c r="AN116" s="243">
        <f t="shared" si="32"/>
        <v>0</v>
      </c>
      <c r="AO116" s="393"/>
      <c r="AP116" s="167">
        <f t="shared" si="33"/>
        <v>0</v>
      </c>
      <c r="AQ116" s="139"/>
      <c r="AR116" s="393"/>
      <c r="AS116" s="395"/>
      <c r="AT116" s="139"/>
      <c r="AU116" s="393"/>
      <c r="AV116" s="395"/>
      <c r="AW116" s="139"/>
      <c r="AX116" s="393"/>
      <c r="AY116" s="395"/>
      <c r="AZ116" s="204">
        <v>4.09</v>
      </c>
      <c r="BA116" s="136" t="str">
        <f t="shared" si="28"/>
        <v>/</v>
      </c>
      <c r="BB116" s="203">
        <v>0.25</v>
      </c>
      <c r="BC116" s="204">
        <f t="shared" si="34"/>
        <v>4.09</v>
      </c>
      <c r="BD116" s="136" t="str">
        <f t="shared" si="29"/>
        <v>/</v>
      </c>
      <c r="BE116" s="203">
        <f t="shared" si="35"/>
        <v>0.25</v>
      </c>
      <c r="BF116" s="154"/>
      <c r="BG116" s="150"/>
      <c r="BH116" s="150"/>
      <c r="BI116" s="139"/>
      <c r="BJ116" s="147"/>
      <c r="BK116" s="395"/>
      <c r="BL116" s="139"/>
      <c r="BM116" s="147"/>
      <c r="BN116" s="395"/>
      <c r="BO116" s="139"/>
      <c r="BP116" s="136"/>
      <c r="BQ116" s="203"/>
      <c r="BR116" s="381">
        <f t="shared" si="36"/>
        <v>0</v>
      </c>
      <c r="BS116" s="136"/>
      <c r="BT116" s="203">
        <f t="shared" si="37"/>
        <v>0</v>
      </c>
      <c r="BU116" s="207"/>
    </row>
    <row r="117" spans="1:73" ht="31.5" x14ac:dyDescent="0.25">
      <c r="A117" s="209">
        <v>97</v>
      </c>
      <c r="B117" s="333" t="s">
        <v>217</v>
      </c>
      <c r="C117" s="134"/>
      <c r="D117" s="132"/>
      <c r="E117" s="132"/>
      <c r="F117" s="132"/>
      <c r="G117" s="133"/>
      <c r="H117" s="132"/>
      <c r="I117" s="132"/>
      <c r="J117" s="132"/>
      <c r="K117" s="132"/>
      <c r="L117" s="133"/>
      <c r="M117" s="134"/>
      <c r="N117" s="132"/>
      <c r="O117" s="132"/>
      <c r="P117" s="132"/>
      <c r="Q117" s="132"/>
      <c r="R117" s="162"/>
      <c r="S117" s="163"/>
      <c r="T117" s="204">
        <v>3</v>
      </c>
      <c r="U117" s="136" t="str">
        <f t="shared" si="26"/>
        <v>/</v>
      </c>
      <c r="V117" s="204">
        <v>0.25</v>
      </c>
      <c r="W117" s="155"/>
      <c r="X117" s="153"/>
      <c r="Y117" s="204">
        <f t="shared" si="30"/>
        <v>3</v>
      </c>
      <c r="Z117" s="136" t="str">
        <f t="shared" si="27"/>
        <v>/</v>
      </c>
      <c r="AA117" s="203">
        <f t="shared" si="31"/>
        <v>0.25</v>
      </c>
      <c r="AB117" s="154"/>
      <c r="AC117" s="136"/>
      <c r="AD117" s="167"/>
      <c r="AE117" s="394"/>
      <c r="AF117" s="393"/>
      <c r="AG117" s="395"/>
      <c r="AH117" s="146"/>
      <c r="AI117" s="136"/>
      <c r="AJ117" s="242"/>
      <c r="AK117" s="394"/>
      <c r="AL117" s="393"/>
      <c r="AM117" s="395"/>
      <c r="AN117" s="243">
        <f t="shared" si="32"/>
        <v>0</v>
      </c>
      <c r="AO117" s="393"/>
      <c r="AP117" s="167">
        <f t="shared" si="33"/>
        <v>0</v>
      </c>
      <c r="AQ117" s="139"/>
      <c r="AR117" s="393"/>
      <c r="AS117" s="395"/>
      <c r="AT117" s="139"/>
      <c r="AU117" s="393"/>
      <c r="AV117" s="395"/>
      <c r="AW117" s="139"/>
      <c r="AX117" s="393"/>
      <c r="AY117" s="395"/>
      <c r="AZ117" s="204">
        <v>3</v>
      </c>
      <c r="BA117" s="136" t="str">
        <f t="shared" si="28"/>
        <v>/</v>
      </c>
      <c r="BB117" s="203">
        <v>0.25</v>
      </c>
      <c r="BC117" s="204">
        <f t="shared" si="34"/>
        <v>3</v>
      </c>
      <c r="BD117" s="136" t="str">
        <f t="shared" si="29"/>
        <v>/</v>
      </c>
      <c r="BE117" s="203">
        <f t="shared" si="35"/>
        <v>0.25</v>
      </c>
      <c r="BF117" s="154"/>
      <c r="BG117" s="150"/>
      <c r="BH117" s="150"/>
      <c r="BI117" s="139"/>
      <c r="BJ117" s="147"/>
      <c r="BK117" s="395"/>
      <c r="BL117" s="139"/>
      <c r="BM117" s="147"/>
      <c r="BN117" s="395"/>
      <c r="BO117" s="139"/>
      <c r="BP117" s="136"/>
      <c r="BQ117" s="203"/>
      <c r="BR117" s="381">
        <f t="shared" si="36"/>
        <v>0</v>
      </c>
      <c r="BS117" s="136"/>
      <c r="BT117" s="203">
        <f t="shared" si="37"/>
        <v>0</v>
      </c>
      <c r="BU117" s="207"/>
    </row>
    <row r="118" spans="1:73" x14ac:dyDescent="0.25">
      <c r="A118" s="209">
        <v>98</v>
      </c>
      <c r="B118" s="334" t="s">
        <v>218</v>
      </c>
      <c r="C118" s="134"/>
      <c r="D118" s="132"/>
      <c r="E118" s="132"/>
      <c r="F118" s="132"/>
      <c r="G118" s="133"/>
      <c r="H118" s="132"/>
      <c r="I118" s="132"/>
      <c r="J118" s="132"/>
      <c r="K118" s="132"/>
      <c r="L118" s="133"/>
      <c r="M118" s="134"/>
      <c r="N118" s="132"/>
      <c r="O118" s="132"/>
      <c r="P118" s="132"/>
      <c r="Q118" s="132"/>
      <c r="R118" s="134"/>
      <c r="S118" s="132"/>
      <c r="T118" s="204"/>
      <c r="U118" s="136" t="str">
        <f t="shared" si="26"/>
        <v/>
      </c>
      <c r="V118" s="204"/>
      <c r="W118" s="155"/>
      <c r="X118" s="153"/>
      <c r="Y118" s="204">
        <f t="shared" si="30"/>
        <v>0</v>
      </c>
      <c r="Z118" s="136" t="str">
        <f t="shared" si="27"/>
        <v/>
      </c>
      <c r="AA118" s="203">
        <f t="shared" si="31"/>
        <v>0</v>
      </c>
      <c r="AB118" s="154"/>
      <c r="AC118" s="136"/>
      <c r="AD118" s="167"/>
      <c r="AE118" s="394"/>
      <c r="AF118" s="393"/>
      <c r="AG118" s="395"/>
      <c r="AH118" s="146"/>
      <c r="AI118" s="136"/>
      <c r="AJ118" s="242"/>
      <c r="AK118" s="394"/>
      <c r="AL118" s="393"/>
      <c r="AM118" s="395"/>
      <c r="AN118" s="243">
        <f t="shared" si="32"/>
        <v>0</v>
      </c>
      <c r="AO118" s="393"/>
      <c r="AP118" s="167">
        <f t="shared" si="33"/>
        <v>0</v>
      </c>
      <c r="AQ118" s="139"/>
      <c r="AR118" s="393"/>
      <c r="AS118" s="395"/>
      <c r="AT118" s="139"/>
      <c r="AU118" s="393"/>
      <c r="AV118" s="395"/>
      <c r="AW118" s="139"/>
      <c r="AX118" s="393"/>
      <c r="AY118" s="395"/>
      <c r="AZ118" s="204"/>
      <c r="BA118" s="136" t="str">
        <f t="shared" si="28"/>
        <v/>
      </c>
      <c r="BB118" s="203"/>
      <c r="BC118" s="204">
        <f t="shared" si="34"/>
        <v>0</v>
      </c>
      <c r="BD118" s="136" t="str">
        <f t="shared" si="29"/>
        <v/>
      </c>
      <c r="BE118" s="203">
        <f t="shared" si="35"/>
        <v>0</v>
      </c>
      <c r="BF118" s="154"/>
      <c r="BG118" s="150"/>
      <c r="BH118" s="150"/>
      <c r="BI118" s="139"/>
      <c r="BJ118" s="147"/>
      <c r="BK118" s="395"/>
      <c r="BL118" s="139"/>
      <c r="BM118" s="147"/>
      <c r="BN118" s="395"/>
      <c r="BO118" s="139"/>
      <c r="BP118" s="136"/>
      <c r="BQ118" s="203"/>
      <c r="BR118" s="381">
        <f t="shared" si="36"/>
        <v>0</v>
      </c>
      <c r="BS118" s="136"/>
      <c r="BT118" s="203">
        <f t="shared" si="37"/>
        <v>0</v>
      </c>
      <c r="BU118" s="207"/>
    </row>
    <row r="119" spans="1:73" ht="31.5" x14ac:dyDescent="0.25">
      <c r="A119" s="209">
        <v>99</v>
      </c>
      <c r="B119" s="201" t="s">
        <v>219</v>
      </c>
      <c r="C119" s="390"/>
      <c r="D119" s="136"/>
      <c r="E119" s="391"/>
      <c r="F119" s="136"/>
      <c r="G119" s="392"/>
      <c r="H119" s="164"/>
      <c r="I119" s="136"/>
      <c r="J119" s="391"/>
      <c r="K119" s="136"/>
      <c r="L119" s="392"/>
      <c r="M119" s="164"/>
      <c r="N119" s="136"/>
      <c r="O119" s="391"/>
      <c r="P119" s="136"/>
      <c r="Q119" s="392"/>
      <c r="R119" s="164"/>
      <c r="S119" s="136"/>
      <c r="T119" s="204">
        <v>18.029333333333334</v>
      </c>
      <c r="U119" s="136" t="str">
        <f t="shared" si="26"/>
        <v>/</v>
      </c>
      <c r="V119" s="204"/>
      <c r="W119" s="164"/>
      <c r="X119" s="136"/>
      <c r="Y119" s="204">
        <f t="shared" si="30"/>
        <v>18.029333333333334</v>
      </c>
      <c r="Z119" s="136" t="str">
        <f t="shared" si="27"/>
        <v>/</v>
      </c>
      <c r="AA119" s="203">
        <f t="shared" si="31"/>
        <v>0</v>
      </c>
      <c r="AB119" s="359"/>
      <c r="AC119" s="360"/>
      <c r="AD119" s="361"/>
      <c r="AE119" s="359"/>
      <c r="AF119" s="360"/>
      <c r="AG119" s="361"/>
      <c r="AH119" s="359"/>
      <c r="AI119" s="360"/>
      <c r="AJ119" s="361"/>
      <c r="AK119" s="359"/>
      <c r="AL119" s="360"/>
      <c r="AM119" s="361"/>
      <c r="AN119" s="243">
        <f t="shared" si="32"/>
        <v>0</v>
      </c>
      <c r="AO119" s="360"/>
      <c r="AP119" s="167">
        <f t="shared" si="33"/>
        <v>0</v>
      </c>
      <c r="AQ119" s="139"/>
      <c r="AR119" s="393"/>
      <c r="AS119" s="395"/>
      <c r="AT119" s="139"/>
      <c r="AU119" s="393"/>
      <c r="AV119" s="395"/>
      <c r="AW119" s="139"/>
      <c r="AX119" s="393"/>
      <c r="AY119" s="395"/>
      <c r="AZ119" s="204">
        <v>18.029333333333334</v>
      </c>
      <c r="BA119" s="136" t="str">
        <f t="shared" si="28"/>
        <v>/</v>
      </c>
      <c r="BB119" s="203"/>
      <c r="BC119" s="204">
        <f t="shared" si="34"/>
        <v>18.029333333333334</v>
      </c>
      <c r="BD119" s="136" t="str">
        <f t="shared" si="29"/>
        <v>/</v>
      </c>
      <c r="BE119" s="203">
        <f t="shared" si="35"/>
        <v>0</v>
      </c>
      <c r="BF119" s="359"/>
      <c r="BG119" s="150"/>
      <c r="BH119" s="150"/>
      <c r="BI119" s="139"/>
      <c r="BJ119" s="147"/>
      <c r="BK119" s="395"/>
      <c r="BL119" s="139"/>
      <c r="BM119" s="147"/>
      <c r="BN119" s="395"/>
      <c r="BO119" s="139"/>
      <c r="BP119" s="136"/>
      <c r="BQ119" s="203"/>
      <c r="BR119" s="381">
        <f t="shared" si="36"/>
        <v>0</v>
      </c>
      <c r="BS119" s="136"/>
      <c r="BT119" s="203">
        <f t="shared" si="37"/>
        <v>0</v>
      </c>
      <c r="BU119" s="207"/>
    </row>
    <row r="120" spans="1:73" ht="31.5" x14ac:dyDescent="0.25">
      <c r="A120" s="209">
        <v>100</v>
      </c>
      <c r="B120" s="333" t="s">
        <v>220</v>
      </c>
      <c r="C120" s="134"/>
      <c r="D120" s="132"/>
      <c r="E120" s="132"/>
      <c r="F120" s="132"/>
      <c r="G120" s="133"/>
      <c r="H120" s="132"/>
      <c r="I120" s="132"/>
      <c r="J120" s="132"/>
      <c r="K120" s="132"/>
      <c r="L120" s="133"/>
      <c r="M120" s="134"/>
      <c r="N120" s="132"/>
      <c r="O120" s="132"/>
      <c r="P120" s="132"/>
      <c r="Q120" s="132"/>
      <c r="R120" s="134"/>
      <c r="S120" s="132"/>
      <c r="T120" s="204">
        <v>12</v>
      </c>
      <c r="U120" s="136" t="str">
        <f t="shared" si="26"/>
        <v>/</v>
      </c>
      <c r="V120" s="204"/>
      <c r="W120" s="134"/>
      <c r="X120" s="132"/>
      <c r="Y120" s="204">
        <f t="shared" si="30"/>
        <v>12</v>
      </c>
      <c r="Z120" s="136" t="str">
        <f t="shared" si="27"/>
        <v>/</v>
      </c>
      <c r="AA120" s="203">
        <f t="shared" si="31"/>
        <v>0</v>
      </c>
      <c r="AB120" s="132"/>
      <c r="AC120" s="136"/>
      <c r="AD120" s="167"/>
      <c r="AE120" s="394"/>
      <c r="AF120" s="393"/>
      <c r="AG120" s="395"/>
      <c r="AH120" s="146"/>
      <c r="AI120" s="136"/>
      <c r="AJ120" s="242"/>
      <c r="AK120" s="394"/>
      <c r="AL120" s="393"/>
      <c r="AM120" s="242"/>
      <c r="AN120" s="243">
        <f t="shared" si="32"/>
        <v>0</v>
      </c>
      <c r="AO120" s="393"/>
      <c r="AP120" s="167">
        <f t="shared" si="33"/>
        <v>0</v>
      </c>
      <c r="AQ120" s="139"/>
      <c r="AR120" s="393"/>
      <c r="AS120" s="395"/>
      <c r="AT120" s="139"/>
      <c r="AU120" s="393"/>
      <c r="AV120" s="395"/>
      <c r="AW120" s="139"/>
      <c r="AX120" s="393"/>
      <c r="AY120" s="395"/>
      <c r="AZ120" s="204">
        <v>12</v>
      </c>
      <c r="BA120" s="136" t="str">
        <f t="shared" si="28"/>
        <v>/</v>
      </c>
      <c r="BB120" s="203"/>
      <c r="BC120" s="204">
        <f t="shared" si="34"/>
        <v>12</v>
      </c>
      <c r="BD120" s="136" t="str">
        <f t="shared" si="29"/>
        <v>/</v>
      </c>
      <c r="BE120" s="203">
        <f t="shared" si="35"/>
        <v>0</v>
      </c>
      <c r="BF120" s="132"/>
      <c r="BG120" s="150"/>
      <c r="BH120" s="150"/>
      <c r="BI120" s="139"/>
      <c r="BJ120" s="147"/>
      <c r="BK120" s="395"/>
      <c r="BL120" s="139"/>
      <c r="BM120" s="147"/>
      <c r="BN120" s="395"/>
      <c r="BO120" s="139"/>
      <c r="BP120" s="136"/>
      <c r="BQ120" s="203"/>
      <c r="BR120" s="381">
        <f t="shared" si="36"/>
        <v>0</v>
      </c>
      <c r="BS120" s="136"/>
      <c r="BT120" s="203">
        <f t="shared" si="37"/>
        <v>0</v>
      </c>
      <c r="BU120" s="207"/>
    </row>
    <row r="121" spans="1:73" x14ac:dyDescent="0.25">
      <c r="A121" s="209">
        <v>101</v>
      </c>
      <c r="B121" s="199" t="s">
        <v>107</v>
      </c>
      <c r="C121" s="134"/>
      <c r="D121" s="132"/>
      <c r="E121" s="132"/>
      <c r="F121" s="132"/>
      <c r="G121" s="133"/>
      <c r="H121" s="132"/>
      <c r="I121" s="132"/>
      <c r="J121" s="132"/>
      <c r="K121" s="132"/>
      <c r="L121" s="133"/>
      <c r="M121" s="134"/>
      <c r="N121" s="132"/>
      <c r="O121" s="132"/>
      <c r="P121" s="132"/>
      <c r="Q121" s="132"/>
      <c r="R121" s="134"/>
      <c r="S121" s="132"/>
      <c r="T121" s="204"/>
      <c r="U121" s="136" t="str">
        <f t="shared" si="26"/>
        <v/>
      </c>
      <c r="V121" s="204"/>
      <c r="W121" s="134"/>
      <c r="X121" s="132"/>
      <c r="Y121" s="204">
        <f t="shared" si="30"/>
        <v>0</v>
      </c>
      <c r="Z121" s="136" t="str">
        <f t="shared" si="27"/>
        <v/>
      </c>
      <c r="AA121" s="203">
        <f t="shared" si="31"/>
        <v>0</v>
      </c>
      <c r="AB121" s="132"/>
      <c r="AC121" s="136"/>
      <c r="AD121" s="167"/>
      <c r="AE121" s="394"/>
      <c r="AF121" s="393"/>
      <c r="AG121" s="395"/>
      <c r="AH121" s="146"/>
      <c r="AI121" s="136"/>
      <c r="AJ121" s="242"/>
      <c r="AK121" s="394"/>
      <c r="AL121" s="393"/>
      <c r="AM121" s="242"/>
      <c r="AN121" s="243">
        <f t="shared" si="32"/>
        <v>0</v>
      </c>
      <c r="AO121" s="393"/>
      <c r="AP121" s="167">
        <f t="shared" si="33"/>
        <v>0</v>
      </c>
      <c r="AQ121" s="139"/>
      <c r="AR121" s="393"/>
      <c r="AS121" s="395"/>
      <c r="AT121" s="139"/>
      <c r="AU121" s="393"/>
      <c r="AV121" s="395"/>
      <c r="AW121" s="139"/>
      <c r="AX121" s="393"/>
      <c r="AY121" s="395"/>
      <c r="AZ121" s="204"/>
      <c r="BA121" s="136" t="str">
        <f t="shared" si="28"/>
        <v/>
      </c>
      <c r="BB121" s="203"/>
      <c r="BC121" s="204">
        <f t="shared" si="34"/>
        <v>0</v>
      </c>
      <c r="BD121" s="136" t="str">
        <f t="shared" si="29"/>
        <v/>
      </c>
      <c r="BE121" s="203">
        <f t="shared" si="35"/>
        <v>0</v>
      </c>
      <c r="BF121" s="132"/>
      <c r="BG121" s="150"/>
      <c r="BH121" s="150"/>
      <c r="BI121" s="139"/>
      <c r="BJ121" s="147"/>
      <c r="BK121" s="395"/>
      <c r="BL121" s="139"/>
      <c r="BM121" s="147"/>
      <c r="BN121" s="395"/>
      <c r="BO121" s="139"/>
      <c r="BP121" s="136"/>
      <c r="BQ121" s="203"/>
      <c r="BR121" s="381">
        <f t="shared" si="36"/>
        <v>0</v>
      </c>
      <c r="BS121" s="136"/>
      <c r="BT121" s="203">
        <f t="shared" si="37"/>
        <v>0</v>
      </c>
      <c r="BU121" s="207"/>
    </row>
    <row r="122" spans="1:73" x14ac:dyDescent="0.25">
      <c r="A122" s="209">
        <v>102</v>
      </c>
      <c r="B122" s="378" t="s">
        <v>125</v>
      </c>
      <c r="C122" s="134"/>
      <c r="D122" s="132"/>
      <c r="E122" s="132"/>
      <c r="F122" s="132"/>
      <c r="G122" s="133"/>
      <c r="H122" s="132"/>
      <c r="I122" s="132"/>
      <c r="J122" s="132"/>
      <c r="K122" s="132"/>
      <c r="L122" s="133"/>
      <c r="M122" s="134"/>
      <c r="N122" s="132"/>
      <c r="O122" s="132"/>
      <c r="P122" s="132"/>
      <c r="Q122" s="132"/>
      <c r="R122" s="134"/>
      <c r="S122" s="132"/>
      <c r="T122" s="204">
        <v>0.7</v>
      </c>
      <c r="U122" s="136" t="str">
        <f t="shared" si="26"/>
        <v>/</v>
      </c>
      <c r="V122" s="204"/>
      <c r="W122" s="134"/>
      <c r="X122" s="132"/>
      <c r="Y122" s="204">
        <f t="shared" si="30"/>
        <v>0.7</v>
      </c>
      <c r="Z122" s="136" t="str">
        <f t="shared" si="27"/>
        <v>/</v>
      </c>
      <c r="AA122" s="203">
        <f t="shared" si="31"/>
        <v>0</v>
      </c>
      <c r="AB122" s="132"/>
      <c r="AC122" s="136"/>
      <c r="AD122" s="167"/>
      <c r="AE122" s="394"/>
      <c r="AF122" s="393"/>
      <c r="AG122" s="395"/>
      <c r="AH122" s="146"/>
      <c r="AI122" s="136"/>
      <c r="AJ122" s="242"/>
      <c r="AK122" s="394"/>
      <c r="AL122" s="393"/>
      <c r="AM122" s="242"/>
      <c r="AN122" s="243">
        <f t="shared" si="32"/>
        <v>0</v>
      </c>
      <c r="AO122" s="393"/>
      <c r="AP122" s="167">
        <f t="shared" si="33"/>
        <v>0</v>
      </c>
      <c r="AQ122" s="139"/>
      <c r="AR122" s="393"/>
      <c r="AS122" s="395"/>
      <c r="AT122" s="139"/>
      <c r="AU122" s="393"/>
      <c r="AV122" s="395"/>
      <c r="AW122" s="139"/>
      <c r="AX122" s="393"/>
      <c r="AY122" s="395"/>
      <c r="AZ122" s="204">
        <v>0.7</v>
      </c>
      <c r="BA122" s="136" t="str">
        <f t="shared" si="28"/>
        <v>/</v>
      </c>
      <c r="BB122" s="203"/>
      <c r="BC122" s="204">
        <f t="shared" si="34"/>
        <v>0.7</v>
      </c>
      <c r="BD122" s="136" t="str">
        <f t="shared" si="29"/>
        <v>/</v>
      </c>
      <c r="BE122" s="203">
        <f t="shared" si="35"/>
        <v>0</v>
      </c>
      <c r="BF122" s="132"/>
      <c r="BG122" s="150"/>
      <c r="BH122" s="150"/>
      <c r="BI122" s="139"/>
      <c r="BJ122" s="147"/>
      <c r="BK122" s="395"/>
      <c r="BL122" s="139"/>
      <c r="BM122" s="147"/>
      <c r="BN122" s="395"/>
      <c r="BO122" s="139"/>
      <c r="BP122" s="136"/>
      <c r="BQ122" s="203"/>
      <c r="BR122" s="381">
        <f t="shared" si="36"/>
        <v>0</v>
      </c>
      <c r="BS122" s="136"/>
      <c r="BT122" s="203">
        <f t="shared" si="37"/>
        <v>0</v>
      </c>
      <c r="BU122" s="207"/>
    </row>
    <row r="123" spans="1:73" ht="31.5" x14ac:dyDescent="0.25">
      <c r="A123" s="209">
        <v>103</v>
      </c>
      <c r="B123" s="378" t="s">
        <v>221</v>
      </c>
      <c r="C123" s="134"/>
      <c r="D123" s="132"/>
      <c r="E123" s="132"/>
      <c r="F123" s="132"/>
      <c r="G123" s="133"/>
      <c r="H123" s="132"/>
      <c r="I123" s="132"/>
      <c r="J123" s="132"/>
      <c r="K123" s="132"/>
      <c r="L123" s="133"/>
      <c r="M123" s="134"/>
      <c r="N123" s="132"/>
      <c r="O123" s="132"/>
      <c r="P123" s="132"/>
      <c r="Q123" s="132"/>
      <c r="R123" s="134"/>
      <c r="S123" s="132"/>
      <c r="T123" s="204">
        <v>4.5</v>
      </c>
      <c r="U123" s="136" t="str">
        <f t="shared" si="26"/>
        <v>/</v>
      </c>
      <c r="V123" s="204">
        <v>0.8</v>
      </c>
      <c r="W123" s="134"/>
      <c r="X123" s="132"/>
      <c r="Y123" s="204">
        <f t="shared" si="30"/>
        <v>4.5</v>
      </c>
      <c r="Z123" s="136" t="str">
        <f t="shared" si="27"/>
        <v>/</v>
      </c>
      <c r="AA123" s="203">
        <f t="shared" si="31"/>
        <v>0.8</v>
      </c>
      <c r="AB123" s="132"/>
      <c r="AC123" s="136"/>
      <c r="AD123" s="167"/>
      <c r="AE123" s="394"/>
      <c r="AF123" s="393"/>
      <c r="AG123" s="395"/>
      <c r="AH123" s="146"/>
      <c r="AI123" s="136"/>
      <c r="AJ123" s="242"/>
      <c r="AK123" s="394"/>
      <c r="AL123" s="393"/>
      <c r="AM123" s="242"/>
      <c r="AN123" s="243">
        <f t="shared" si="32"/>
        <v>0</v>
      </c>
      <c r="AO123" s="393"/>
      <c r="AP123" s="167">
        <f t="shared" si="33"/>
        <v>0</v>
      </c>
      <c r="AQ123" s="139"/>
      <c r="AR123" s="393"/>
      <c r="AS123" s="395"/>
      <c r="AT123" s="139"/>
      <c r="AU123" s="393"/>
      <c r="AV123" s="395"/>
      <c r="AW123" s="139"/>
      <c r="AX123" s="393"/>
      <c r="AY123" s="395"/>
      <c r="AZ123" s="204">
        <v>4.5</v>
      </c>
      <c r="BA123" s="136" t="str">
        <f t="shared" si="28"/>
        <v>/</v>
      </c>
      <c r="BB123" s="203">
        <v>0.8</v>
      </c>
      <c r="BC123" s="204">
        <f t="shared" si="34"/>
        <v>4.5</v>
      </c>
      <c r="BD123" s="136" t="str">
        <f t="shared" si="29"/>
        <v>/</v>
      </c>
      <c r="BE123" s="203">
        <f t="shared" si="35"/>
        <v>0.8</v>
      </c>
      <c r="BF123" s="132"/>
      <c r="BG123" s="150"/>
      <c r="BH123" s="150"/>
      <c r="BI123" s="139"/>
      <c r="BJ123" s="147"/>
      <c r="BK123" s="395"/>
      <c r="BL123" s="139"/>
      <c r="BM123" s="147"/>
      <c r="BN123" s="395"/>
      <c r="BO123" s="139"/>
      <c r="BP123" s="136"/>
      <c r="BQ123" s="203"/>
      <c r="BR123" s="381">
        <f t="shared" si="36"/>
        <v>0</v>
      </c>
      <c r="BS123" s="136"/>
      <c r="BT123" s="203">
        <f t="shared" si="37"/>
        <v>0</v>
      </c>
      <c r="BU123" s="207"/>
    </row>
    <row r="124" spans="1:73" x14ac:dyDescent="0.25">
      <c r="A124" s="209">
        <v>104</v>
      </c>
      <c r="B124" s="306" t="s">
        <v>222</v>
      </c>
      <c r="C124" s="134"/>
      <c r="D124" s="132"/>
      <c r="E124" s="132"/>
      <c r="F124" s="132"/>
      <c r="G124" s="133"/>
      <c r="H124" s="132"/>
      <c r="I124" s="132"/>
      <c r="J124" s="132"/>
      <c r="K124" s="132"/>
      <c r="L124" s="133"/>
      <c r="M124" s="134"/>
      <c r="N124" s="132"/>
      <c r="O124" s="132"/>
      <c r="P124" s="132"/>
      <c r="Q124" s="132"/>
      <c r="R124" s="134"/>
      <c r="S124" s="136"/>
      <c r="T124" s="204">
        <v>4</v>
      </c>
      <c r="U124" s="136" t="str">
        <f t="shared" si="26"/>
        <v>/</v>
      </c>
      <c r="V124" s="204"/>
      <c r="W124" s="165"/>
      <c r="X124" s="136"/>
      <c r="Y124" s="204">
        <f t="shared" si="30"/>
        <v>4</v>
      </c>
      <c r="Z124" s="136" t="str">
        <f t="shared" si="27"/>
        <v>/</v>
      </c>
      <c r="AA124" s="203">
        <f t="shared" si="31"/>
        <v>0</v>
      </c>
      <c r="AB124" s="132"/>
      <c r="AC124" s="136"/>
      <c r="AD124" s="392"/>
      <c r="AE124" s="394"/>
      <c r="AF124" s="393"/>
      <c r="AG124" s="395"/>
      <c r="AH124" s="240"/>
      <c r="AI124" s="241"/>
      <c r="AJ124" s="247"/>
      <c r="AK124" s="248"/>
      <c r="AL124" s="241"/>
      <c r="AM124" s="141"/>
      <c r="AN124" s="243">
        <f t="shared" si="32"/>
        <v>0</v>
      </c>
      <c r="AO124" s="241"/>
      <c r="AP124" s="167">
        <f t="shared" si="33"/>
        <v>0</v>
      </c>
      <c r="AQ124" s="139"/>
      <c r="AR124" s="393"/>
      <c r="AS124" s="395"/>
      <c r="AT124" s="139"/>
      <c r="AU124" s="393"/>
      <c r="AV124" s="395"/>
      <c r="AW124" s="139"/>
      <c r="AX124" s="393"/>
      <c r="AY124" s="395"/>
      <c r="AZ124" s="204">
        <v>4</v>
      </c>
      <c r="BA124" s="136" t="str">
        <f t="shared" si="28"/>
        <v>/</v>
      </c>
      <c r="BB124" s="203"/>
      <c r="BC124" s="204">
        <f t="shared" si="34"/>
        <v>4</v>
      </c>
      <c r="BD124" s="136" t="str">
        <f t="shared" si="29"/>
        <v>/</v>
      </c>
      <c r="BE124" s="203">
        <f t="shared" si="35"/>
        <v>0</v>
      </c>
      <c r="BF124" s="132"/>
      <c r="BG124" s="150"/>
      <c r="BH124" s="150"/>
      <c r="BI124" s="139"/>
      <c r="BJ124" s="147"/>
      <c r="BK124" s="395"/>
      <c r="BL124" s="139"/>
      <c r="BM124" s="147"/>
      <c r="BN124" s="395"/>
      <c r="BO124" s="139"/>
      <c r="BP124" s="136"/>
      <c r="BQ124" s="203"/>
      <c r="BR124" s="381">
        <f t="shared" si="36"/>
        <v>0</v>
      </c>
      <c r="BS124" s="136"/>
      <c r="BT124" s="203">
        <f t="shared" si="37"/>
        <v>0</v>
      </c>
      <c r="BU124" s="207"/>
    </row>
    <row r="125" spans="1:73" x14ac:dyDescent="0.25">
      <c r="A125" s="209">
        <v>105</v>
      </c>
      <c r="B125" s="201" t="s">
        <v>223</v>
      </c>
      <c r="C125" s="134"/>
      <c r="D125" s="132"/>
      <c r="E125" s="132"/>
      <c r="F125" s="132"/>
      <c r="G125" s="133"/>
      <c r="H125" s="132"/>
      <c r="I125" s="132"/>
      <c r="J125" s="132"/>
      <c r="K125" s="132"/>
      <c r="L125" s="133"/>
      <c r="M125" s="134"/>
      <c r="N125" s="132"/>
      <c r="O125" s="132"/>
      <c r="P125" s="132"/>
      <c r="Q125" s="132"/>
      <c r="R125" s="134"/>
      <c r="S125" s="132"/>
      <c r="T125" s="204"/>
      <c r="U125" s="136" t="str">
        <f t="shared" si="26"/>
        <v>/</v>
      </c>
      <c r="V125" s="204">
        <v>2</v>
      </c>
      <c r="W125" s="134"/>
      <c r="X125" s="132"/>
      <c r="Y125" s="204">
        <f t="shared" si="30"/>
        <v>0</v>
      </c>
      <c r="Z125" s="136" t="str">
        <f t="shared" si="27"/>
        <v>/</v>
      </c>
      <c r="AA125" s="203">
        <f t="shared" si="31"/>
        <v>2</v>
      </c>
      <c r="AB125" s="132"/>
      <c r="AC125" s="136"/>
      <c r="AD125" s="249"/>
      <c r="AE125" s="394"/>
      <c r="AF125" s="393"/>
      <c r="AG125" s="395"/>
      <c r="AH125" s="146"/>
      <c r="AI125" s="136"/>
      <c r="AJ125" s="242"/>
      <c r="AK125" s="394"/>
      <c r="AL125" s="393"/>
      <c r="AM125" s="242"/>
      <c r="AN125" s="243">
        <f t="shared" si="32"/>
        <v>0</v>
      </c>
      <c r="AO125" s="393"/>
      <c r="AP125" s="167">
        <f t="shared" si="33"/>
        <v>0</v>
      </c>
      <c r="AQ125" s="139"/>
      <c r="AR125" s="393"/>
      <c r="AS125" s="395"/>
      <c r="AT125" s="139"/>
      <c r="AU125" s="393"/>
      <c r="AV125" s="395"/>
      <c r="AW125" s="139"/>
      <c r="AX125" s="393"/>
      <c r="AY125" s="395"/>
      <c r="AZ125" s="204"/>
      <c r="BA125" s="136" t="str">
        <f t="shared" si="28"/>
        <v>/</v>
      </c>
      <c r="BB125" s="203">
        <v>2</v>
      </c>
      <c r="BC125" s="204">
        <f t="shared" si="34"/>
        <v>0</v>
      </c>
      <c r="BD125" s="136" t="str">
        <f t="shared" si="29"/>
        <v>/</v>
      </c>
      <c r="BE125" s="203">
        <f t="shared" si="35"/>
        <v>2</v>
      </c>
      <c r="BF125" s="132"/>
      <c r="BG125" s="150"/>
      <c r="BH125" s="150"/>
      <c r="BI125" s="139"/>
      <c r="BJ125" s="147"/>
      <c r="BK125" s="395"/>
      <c r="BL125" s="139"/>
      <c r="BM125" s="147"/>
      <c r="BN125" s="395"/>
      <c r="BO125" s="139"/>
      <c r="BP125" s="136"/>
      <c r="BQ125" s="203"/>
      <c r="BR125" s="381">
        <f t="shared" si="36"/>
        <v>0</v>
      </c>
      <c r="BS125" s="136"/>
      <c r="BT125" s="203">
        <f t="shared" si="37"/>
        <v>0</v>
      </c>
      <c r="BU125" s="207"/>
    </row>
    <row r="126" spans="1:73" x14ac:dyDescent="0.25">
      <c r="A126" s="209">
        <v>106</v>
      </c>
      <c r="B126" s="201" t="s">
        <v>224</v>
      </c>
      <c r="C126" s="134"/>
      <c r="D126" s="132"/>
      <c r="E126" s="132"/>
      <c r="F126" s="132"/>
      <c r="G126" s="133"/>
      <c r="H126" s="132"/>
      <c r="I126" s="132"/>
      <c r="J126" s="132"/>
      <c r="K126" s="132"/>
      <c r="L126" s="133"/>
      <c r="M126" s="134"/>
      <c r="N126" s="132"/>
      <c r="O126" s="132"/>
      <c r="P126" s="132"/>
      <c r="Q126" s="132"/>
      <c r="R126" s="166"/>
      <c r="S126" s="136"/>
      <c r="T126" s="204"/>
      <c r="U126" s="136" t="str">
        <f t="shared" si="26"/>
        <v>/</v>
      </c>
      <c r="V126" s="204">
        <v>2</v>
      </c>
      <c r="W126" s="166"/>
      <c r="X126" s="136"/>
      <c r="Y126" s="204">
        <f t="shared" si="30"/>
        <v>0</v>
      </c>
      <c r="Z126" s="136" t="str">
        <f t="shared" si="27"/>
        <v>/</v>
      </c>
      <c r="AA126" s="203">
        <f t="shared" si="31"/>
        <v>2</v>
      </c>
      <c r="AB126" s="250"/>
      <c r="AC126" s="136"/>
      <c r="AD126" s="167"/>
      <c r="AE126" s="394"/>
      <c r="AF126" s="393"/>
      <c r="AG126" s="395"/>
      <c r="AH126" s="146"/>
      <c r="AI126" s="136"/>
      <c r="AJ126" s="242"/>
      <c r="AK126" s="394"/>
      <c r="AL126" s="393"/>
      <c r="AM126" s="242"/>
      <c r="AN126" s="243">
        <f t="shared" si="32"/>
        <v>0</v>
      </c>
      <c r="AO126" s="393"/>
      <c r="AP126" s="167">
        <f t="shared" si="33"/>
        <v>0</v>
      </c>
      <c r="AQ126" s="139"/>
      <c r="AR126" s="393"/>
      <c r="AS126" s="395"/>
      <c r="AT126" s="139"/>
      <c r="AU126" s="393"/>
      <c r="AV126" s="395"/>
      <c r="AW126" s="139"/>
      <c r="AX126" s="393"/>
      <c r="AY126" s="395"/>
      <c r="AZ126" s="204"/>
      <c r="BA126" s="136" t="str">
        <f t="shared" si="28"/>
        <v>/</v>
      </c>
      <c r="BB126" s="203">
        <v>2</v>
      </c>
      <c r="BC126" s="204">
        <f t="shared" si="34"/>
        <v>0</v>
      </c>
      <c r="BD126" s="136" t="str">
        <f t="shared" si="29"/>
        <v>/</v>
      </c>
      <c r="BE126" s="203">
        <f t="shared" si="35"/>
        <v>2</v>
      </c>
      <c r="BF126" s="250"/>
      <c r="BG126" s="150"/>
      <c r="BH126" s="150"/>
      <c r="BI126" s="139"/>
      <c r="BJ126" s="147"/>
      <c r="BK126" s="395"/>
      <c r="BL126" s="139"/>
      <c r="BM126" s="147"/>
      <c r="BN126" s="395"/>
      <c r="BO126" s="139"/>
      <c r="BP126" s="136"/>
      <c r="BQ126" s="203"/>
      <c r="BR126" s="381">
        <f t="shared" si="36"/>
        <v>0</v>
      </c>
      <c r="BS126" s="136"/>
      <c r="BT126" s="203">
        <f t="shared" si="37"/>
        <v>0</v>
      </c>
      <c r="BU126" s="207"/>
    </row>
    <row r="127" spans="1:73" x14ac:dyDescent="0.25">
      <c r="A127" s="209">
        <v>107</v>
      </c>
      <c r="B127" s="306" t="s">
        <v>225</v>
      </c>
      <c r="C127" s="134"/>
      <c r="D127" s="132"/>
      <c r="E127" s="132"/>
      <c r="F127" s="132"/>
      <c r="G127" s="133"/>
      <c r="H127" s="132"/>
      <c r="I127" s="132"/>
      <c r="J127" s="132"/>
      <c r="K127" s="132"/>
      <c r="L127" s="133"/>
      <c r="M127" s="134"/>
      <c r="N127" s="132"/>
      <c r="O127" s="132"/>
      <c r="P127" s="132"/>
      <c r="Q127" s="132"/>
      <c r="R127" s="166"/>
      <c r="S127" s="136"/>
      <c r="T127" s="204"/>
      <c r="U127" s="136" t="str">
        <f t="shared" si="26"/>
        <v>/</v>
      </c>
      <c r="V127" s="204">
        <v>0.5</v>
      </c>
      <c r="W127" s="166"/>
      <c r="X127" s="136"/>
      <c r="Y127" s="204">
        <f t="shared" si="30"/>
        <v>0</v>
      </c>
      <c r="Z127" s="136" t="str">
        <f t="shared" si="27"/>
        <v>/</v>
      </c>
      <c r="AA127" s="203">
        <f t="shared" si="31"/>
        <v>0.5</v>
      </c>
      <c r="AB127" s="251"/>
      <c r="AC127" s="136"/>
      <c r="AD127" s="167"/>
      <c r="AE127" s="394"/>
      <c r="AF127" s="393"/>
      <c r="AG127" s="395"/>
      <c r="AH127" s="146"/>
      <c r="AI127" s="136"/>
      <c r="AJ127" s="242"/>
      <c r="AK127" s="394"/>
      <c r="AL127" s="393"/>
      <c r="AM127" s="242"/>
      <c r="AN127" s="243">
        <f t="shared" si="32"/>
        <v>0</v>
      </c>
      <c r="AO127" s="393"/>
      <c r="AP127" s="167">
        <f t="shared" si="33"/>
        <v>0</v>
      </c>
      <c r="AQ127" s="139"/>
      <c r="AR127" s="393"/>
      <c r="AS127" s="395"/>
      <c r="AT127" s="139"/>
      <c r="AU127" s="393"/>
      <c r="AV127" s="395"/>
      <c r="AW127" s="139"/>
      <c r="AX127" s="393"/>
      <c r="AY127" s="395"/>
      <c r="AZ127" s="204"/>
      <c r="BA127" s="136" t="str">
        <f t="shared" si="28"/>
        <v>/</v>
      </c>
      <c r="BB127" s="203">
        <v>0.5</v>
      </c>
      <c r="BC127" s="204">
        <f t="shared" si="34"/>
        <v>0</v>
      </c>
      <c r="BD127" s="136" t="str">
        <f t="shared" si="29"/>
        <v>/</v>
      </c>
      <c r="BE127" s="203">
        <f t="shared" si="35"/>
        <v>0.5</v>
      </c>
      <c r="BF127" s="251"/>
      <c r="BG127" s="150"/>
      <c r="BH127" s="150"/>
      <c r="BI127" s="139"/>
      <c r="BJ127" s="147"/>
      <c r="BK127" s="395"/>
      <c r="BL127" s="139"/>
      <c r="BM127" s="147"/>
      <c r="BN127" s="395"/>
      <c r="BO127" s="139"/>
      <c r="BP127" s="136"/>
      <c r="BQ127" s="203"/>
      <c r="BR127" s="381">
        <f t="shared" si="36"/>
        <v>0</v>
      </c>
      <c r="BS127" s="136"/>
      <c r="BT127" s="203">
        <f t="shared" si="37"/>
        <v>0</v>
      </c>
      <c r="BU127" s="207"/>
    </row>
    <row r="128" spans="1:73" x14ac:dyDescent="0.25">
      <c r="A128" s="209">
        <v>108</v>
      </c>
      <c r="B128" s="306" t="s">
        <v>226</v>
      </c>
      <c r="C128" s="134"/>
      <c r="D128" s="132"/>
      <c r="E128" s="132"/>
      <c r="F128" s="132"/>
      <c r="G128" s="133"/>
      <c r="H128" s="132"/>
      <c r="I128" s="132"/>
      <c r="J128" s="132"/>
      <c r="K128" s="132"/>
      <c r="L128" s="133"/>
      <c r="M128" s="134"/>
      <c r="N128" s="132"/>
      <c r="O128" s="132"/>
      <c r="P128" s="132"/>
      <c r="Q128" s="132"/>
      <c r="R128" s="166"/>
      <c r="S128" s="136"/>
      <c r="T128" s="204">
        <v>5</v>
      </c>
      <c r="U128" s="136" t="str">
        <f t="shared" si="26"/>
        <v>/</v>
      </c>
      <c r="V128" s="204"/>
      <c r="W128" s="166"/>
      <c r="X128" s="136"/>
      <c r="Y128" s="204">
        <f t="shared" si="30"/>
        <v>5</v>
      </c>
      <c r="Z128" s="136" t="str">
        <f t="shared" si="27"/>
        <v>/</v>
      </c>
      <c r="AA128" s="203">
        <f t="shared" si="31"/>
        <v>0</v>
      </c>
      <c r="AB128" s="252"/>
      <c r="AC128" s="136"/>
      <c r="AD128" s="167"/>
      <c r="AE128" s="394"/>
      <c r="AF128" s="393"/>
      <c r="AG128" s="395"/>
      <c r="AH128" s="146"/>
      <c r="AI128" s="136"/>
      <c r="AJ128" s="242"/>
      <c r="AK128" s="394"/>
      <c r="AL128" s="393"/>
      <c r="AM128" s="242"/>
      <c r="AN128" s="243">
        <f t="shared" si="32"/>
        <v>0</v>
      </c>
      <c r="AO128" s="393"/>
      <c r="AP128" s="167">
        <f t="shared" si="33"/>
        <v>0</v>
      </c>
      <c r="AQ128" s="139"/>
      <c r="AR128" s="393"/>
      <c r="AS128" s="395"/>
      <c r="AT128" s="139"/>
      <c r="AU128" s="393"/>
      <c r="AV128" s="395"/>
      <c r="AW128" s="139"/>
      <c r="AX128" s="393"/>
      <c r="AY128" s="395"/>
      <c r="AZ128" s="204">
        <v>5</v>
      </c>
      <c r="BA128" s="136" t="str">
        <f t="shared" si="28"/>
        <v>/</v>
      </c>
      <c r="BB128" s="203"/>
      <c r="BC128" s="204">
        <f t="shared" si="34"/>
        <v>5</v>
      </c>
      <c r="BD128" s="136" t="str">
        <f t="shared" si="29"/>
        <v>/</v>
      </c>
      <c r="BE128" s="203">
        <f t="shared" si="35"/>
        <v>0</v>
      </c>
      <c r="BF128" s="252"/>
      <c r="BG128" s="150"/>
      <c r="BH128" s="150"/>
      <c r="BI128" s="139"/>
      <c r="BJ128" s="147"/>
      <c r="BK128" s="395"/>
      <c r="BL128" s="139"/>
      <c r="BM128" s="147"/>
      <c r="BN128" s="395"/>
      <c r="BO128" s="139"/>
      <c r="BP128" s="136"/>
      <c r="BQ128" s="203"/>
      <c r="BR128" s="381">
        <f t="shared" si="36"/>
        <v>0</v>
      </c>
      <c r="BS128" s="136"/>
      <c r="BT128" s="203">
        <f t="shared" si="37"/>
        <v>0</v>
      </c>
      <c r="BU128" s="207"/>
    </row>
    <row r="129" spans="1:73" x14ac:dyDescent="0.25">
      <c r="A129" s="209">
        <v>109</v>
      </c>
      <c r="B129" s="196" t="s">
        <v>93</v>
      </c>
      <c r="C129" s="134"/>
      <c r="D129" s="132"/>
      <c r="E129" s="132"/>
      <c r="F129" s="132"/>
      <c r="G129" s="133"/>
      <c r="H129" s="132"/>
      <c r="I129" s="132"/>
      <c r="J129" s="132"/>
      <c r="K129" s="132"/>
      <c r="L129" s="133"/>
      <c r="M129" s="134"/>
      <c r="N129" s="132"/>
      <c r="O129" s="132"/>
      <c r="P129" s="132"/>
      <c r="Q129" s="132"/>
      <c r="R129" s="166"/>
      <c r="S129" s="136"/>
      <c r="T129" s="204"/>
      <c r="U129" s="136" t="str">
        <f t="shared" si="26"/>
        <v/>
      </c>
      <c r="V129" s="204"/>
      <c r="W129" s="166"/>
      <c r="X129" s="136"/>
      <c r="Y129" s="204">
        <f t="shared" si="30"/>
        <v>0</v>
      </c>
      <c r="Z129" s="136" t="str">
        <f t="shared" si="27"/>
        <v/>
      </c>
      <c r="AA129" s="203">
        <f t="shared" si="31"/>
        <v>0</v>
      </c>
      <c r="AB129" s="252"/>
      <c r="AC129" s="136"/>
      <c r="AD129" s="167"/>
      <c r="AE129" s="394"/>
      <c r="AF129" s="393"/>
      <c r="AG129" s="395"/>
      <c r="AH129" s="146"/>
      <c r="AI129" s="136"/>
      <c r="AJ129" s="242"/>
      <c r="AK129" s="394"/>
      <c r="AL129" s="393"/>
      <c r="AM129" s="242"/>
      <c r="AN129" s="243">
        <f t="shared" si="32"/>
        <v>0</v>
      </c>
      <c r="AO129" s="393"/>
      <c r="AP129" s="167">
        <f t="shared" si="33"/>
        <v>0</v>
      </c>
      <c r="AQ129" s="139"/>
      <c r="AR129" s="393"/>
      <c r="AS129" s="395"/>
      <c r="AT129" s="139"/>
      <c r="AU129" s="393"/>
      <c r="AV129" s="395"/>
      <c r="AW129" s="139"/>
      <c r="AX129" s="393"/>
      <c r="AY129" s="395"/>
      <c r="AZ129" s="204"/>
      <c r="BA129" s="136" t="str">
        <f t="shared" si="28"/>
        <v/>
      </c>
      <c r="BB129" s="203"/>
      <c r="BC129" s="204">
        <f t="shared" si="34"/>
        <v>0</v>
      </c>
      <c r="BD129" s="136" t="str">
        <f t="shared" si="29"/>
        <v/>
      </c>
      <c r="BE129" s="203">
        <f t="shared" si="35"/>
        <v>0</v>
      </c>
      <c r="BF129" s="252"/>
      <c r="BG129" s="150"/>
      <c r="BH129" s="150"/>
      <c r="BI129" s="139"/>
      <c r="BJ129" s="147"/>
      <c r="BK129" s="395"/>
      <c r="BL129" s="139"/>
      <c r="BM129" s="147"/>
      <c r="BN129" s="395"/>
      <c r="BO129" s="139"/>
      <c r="BP129" s="136"/>
      <c r="BQ129" s="203"/>
      <c r="BR129" s="381">
        <f t="shared" si="36"/>
        <v>0</v>
      </c>
      <c r="BS129" s="136"/>
      <c r="BT129" s="203">
        <f t="shared" si="37"/>
        <v>0</v>
      </c>
      <c r="BU129" s="207"/>
    </row>
    <row r="130" spans="1:73" ht="31.5" x14ac:dyDescent="0.25">
      <c r="A130" s="209">
        <v>110</v>
      </c>
      <c r="B130" s="201" t="s">
        <v>227</v>
      </c>
      <c r="C130" s="134"/>
      <c r="D130" s="132"/>
      <c r="E130" s="132"/>
      <c r="F130" s="132"/>
      <c r="G130" s="133"/>
      <c r="H130" s="132"/>
      <c r="I130" s="132"/>
      <c r="J130" s="132"/>
      <c r="K130" s="132"/>
      <c r="L130" s="133"/>
      <c r="M130" s="134"/>
      <c r="N130" s="132"/>
      <c r="O130" s="132"/>
      <c r="P130" s="132"/>
      <c r="Q130" s="132"/>
      <c r="R130" s="166"/>
      <c r="S130" s="136"/>
      <c r="T130" s="204">
        <v>2.2000000000000002</v>
      </c>
      <c r="U130" s="136" t="str">
        <f t="shared" si="26"/>
        <v>/</v>
      </c>
      <c r="V130" s="204">
        <v>0.1</v>
      </c>
      <c r="W130" s="166"/>
      <c r="X130" s="136"/>
      <c r="Y130" s="204">
        <f t="shared" si="30"/>
        <v>2.2000000000000002</v>
      </c>
      <c r="Z130" s="136" t="str">
        <f t="shared" si="27"/>
        <v>/</v>
      </c>
      <c r="AA130" s="203">
        <f t="shared" si="31"/>
        <v>0.1</v>
      </c>
      <c r="AB130" s="252"/>
      <c r="AC130" s="136"/>
      <c r="AD130" s="167"/>
      <c r="AE130" s="394"/>
      <c r="AF130" s="393"/>
      <c r="AG130" s="395"/>
      <c r="AH130" s="146"/>
      <c r="AI130" s="136"/>
      <c r="AJ130" s="242"/>
      <c r="AK130" s="394"/>
      <c r="AL130" s="393"/>
      <c r="AM130" s="242"/>
      <c r="AN130" s="243">
        <f t="shared" si="32"/>
        <v>0</v>
      </c>
      <c r="AO130" s="393"/>
      <c r="AP130" s="167">
        <f t="shared" si="33"/>
        <v>0</v>
      </c>
      <c r="AQ130" s="139"/>
      <c r="AR130" s="393"/>
      <c r="AS130" s="395"/>
      <c r="AT130" s="139"/>
      <c r="AU130" s="393"/>
      <c r="AV130" s="395"/>
      <c r="AW130" s="139"/>
      <c r="AX130" s="393"/>
      <c r="AY130" s="395"/>
      <c r="AZ130" s="204">
        <v>2.2000000000000002</v>
      </c>
      <c r="BA130" s="136" t="str">
        <f t="shared" si="28"/>
        <v>/</v>
      </c>
      <c r="BB130" s="203">
        <v>0.1</v>
      </c>
      <c r="BC130" s="204">
        <f t="shared" si="34"/>
        <v>2.2000000000000002</v>
      </c>
      <c r="BD130" s="136" t="str">
        <f t="shared" si="29"/>
        <v>/</v>
      </c>
      <c r="BE130" s="203">
        <f t="shared" si="35"/>
        <v>0.1</v>
      </c>
      <c r="BF130" s="252"/>
      <c r="BG130" s="150"/>
      <c r="BH130" s="150"/>
      <c r="BI130" s="139"/>
      <c r="BJ130" s="147"/>
      <c r="BK130" s="395"/>
      <c r="BL130" s="139"/>
      <c r="BM130" s="147"/>
      <c r="BN130" s="395"/>
      <c r="BO130" s="139"/>
      <c r="BP130" s="136"/>
      <c r="BQ130" s="203"/>
      <c r="BR130" s="381">
        <f t="shared" si="36"/>
        <v>0</v>
      </c>
      <c r="BS130" s="136"/>
      <c r="BT130" s="203">
        <f t="shared" si="37"/>
        <v>0</v>
      </c>
      <c r="BU130" s="207"/>
    </row>
    <row r="131" spans="1:73" ht="31.5" x14ac:dyDescent="0.25">
      <c r="A131" s="209">
        <v>111</v>
      </c>
      <c r="B131" s="201" t="s">
        <v>228</v>
      </c>
      <c r="C131" s="134"/>
      <c r="D131" s="132"/>
      <c r="E131" s="132"/>
      <c r="F131" s="132"/>
      <c r="G131" s="133"/>
      <c r="H131" s="132"/>
      <c r="I131" s="132"/>
      <c r="J131" s="132"/>
      <c r="K131" s="132"/>
      <c r="L131" s="133"/>
      <c r="M131" s="134"/>
      <c r="N131" s="132"/>
      <c r="O131" s="132"/>
      <c r="P131" s="132"/>
      <c r="Q131" s="132"/>
      <c r="R131" s="166"/>
      <c r="S131" s="136"/>
      <c r="T131" s="204">
        <v>2.7</v>
      </c>
      <c r="U131" s="136" t="str">
        <f t="shared" si="26"/>
        <v>/</v>
      </c>
      <c r="V131" s="204">
        <v>0.25</v>
      </c>
      <c r="W131" s="166"/>
      <c r="X131" s="136"/>
      <c r="Y131" s="204">
        <f t="shared" si="30"/>
        <v>2.7</v>
      </c>
      <c r="Z131" s="136" t="str">
        <f t="shared" si="27"/>
        <v>/</v>
      </c>
      <c r="AA131" s="203">
        <f t="shared" si="31"/>
        <v>0.25</v>
      </c>
      <c r="AB131" s="252"/>
      <c r="AC131" s="136"/>
      <c r="AD131" s="167"/>
      <c r="AE131" s="394"/>
      <c r="AF131" s="393"/>
      <c r="AG131" s="395"/>
      <c r="AH131" s="146"/>
      <c r="AI131" s="136"/>
      <c r="AJ131" s="242"/>
      <c r="AK131" s="394"/>
      <c r="AL131" s="393"/>
      <c r="AM131" s="242"/>
      <c r="AN131" s="243">
        <f t="shared" si="32"/>
        <v>0</v>
      </c>
      <c r="AO131" s="393"/>
      <c r="AP131" s="167">
        <f t="shared" si="33"/>
        <v>0</v>
      </c>
      <c r="AQ131" s="139"/>
      <c r="AR131" s="393"/>
      <c r="AS131" s="395"/>
      <c r="AT131" s="139"/>
      <c r="AU131" s="393"/>
      <c r="AV131" s="395"/>
      <c r="AW131" s="139"/>
      <c r="AX131" s="393"/>
      <c r="AY131" s="395"/>
      <c r="AZ131" s="204">
        <v>2.7</v>
      </c>
      <c r="BA131" s="136" t="str">
        <f t="shared" si="28"/>
        <v>/</v>
      </c>
      <c r="BB131" s="203">
        <v>0.16</v>
      </c>
      <c r="BC131" s="204">
        <f t="shared" si="34"/>
        <v>2.7</v>
      </c>
      <c r="BD131" s="136" t="str">
        <f t="shared" si="29"/>
        <v>/</v>
      </c>
      <c r="BE131" s="203">
        <f t="shared" si="35"/>
        <v>0.16</v>
      </c>
      <c r="BF131" s="149"/>
      <c r="BG131" s="150"/>
      <c r="BH131" s="150"/>
      <c r="BI131" s="139"/>
      <c r="BJ131" s="147"/>
      <c r="BK131" s="395"/>
      <c r="BL131" s="139"/>
      <c r="BM131" s="147"/>
      <c r="BN131" s="395"/>
      <c r="BO131" s="139"/>
      <c r="BP131" s="147"/>
      <c r="BQ131" s="203"/>
      <c r="BR131" s="381">
        <f t="shared" si="36"/>
        <v>0</v>
      </c>
      <c r="BS131" s="147"/>
      <c r="BT131" s="203">
        <f t="shared" si="37"/>
        <v>0</v>
      </c>
      <c r="BU131" s="207"/>
    </row>
    <row r="132" spans="1:73" ht="63" x14ac:dyDescent="0.25">
      <c r="A132" s="209">
        <v>112</v>
      </c>
      <c r="B132" s="201" t="s">
        <v>229</v>
      </c>
      <c r="C132" s="134"/>
      <c r="D132" s="132"/>
      <c r="E132" s="132"/>
      <c r="F132" s="132"/>
      <c r="G132" s="133"/>
      <c r="H132" s="132"/>
      <c r="I132" s="132"/>
      <c r="J132" s="132"/>
      <c r="K132" s="132"/>
      <c r="L132" s="133"/>
      <c r="M132" s="134"/>
      <c r="N132" s="132"/>
      <c r="O132" s="132"/>
      <c r="P132" s="132"/>
      <c r="Q132" s="132"/>
      <c r="R132" s="166"/>
      <c r="S132" s="136"/>
      <c r="T132" s="204">
        <v>2.6</v>
      </c>
      <c r="U132" s="136" t="str">
        <f t="shared" si="26"/>
        <v>/</v>
      </c>
      <c r="V132" s="204">
        <v>0.26</v>
      </c>
      <c r="W132" s="166"/>
      <c r="X132" s="136"/>
      <c r="Y132" s="204">
        <f t="shared" si="30"/>
        <v>2.6</v>
      </c>
      <c r="Z132" s="136" t="str">
        <f t="shared" si="27"/>
        <v>/</v>
      </c>
      <c r="AA132" s="203">
        <f t="shared" si="31"/>
        <v>0.26</v>
      </c>
      <c r="AB132" s="252"/>
      <c r="AC132" s="136"/>
      <c r="AD132" s="167"/>
      <c r="AE132" s="394"/>
      <c r="AF132" s="393"/>
      <c r="AG132" s="395"/>
      <c r="AH132" s="146"/>
      <c r="AI132" s="136"/>
      <c r="AJ132" s="242"/>
      <c r="AK132" s="394"/>
      <c r="AL132" s="393"/>
      <c r="AM132" s="242"/>
      <c r="AN132" s="243">
        <f t="shared" si="32"/>
        <v>0</v>
      </c>
      <c r="AO132" s="393"/>
      <c r="AP132" s="167">
        <f t="shared" si="33"/>
        <v>0</v>
      </c>
      <c r="AQ132" s="139"/>
      <c r="AR132" s="393"/>
      <c r="AS132" s="395"/>
      <c r="AT132" s="139"/>
      <c r="AU132" s="393"/>
      <c r="AV132" s="395"/>
      <c r="AW132" s="139"/>
      <c r="AX132" s="393"/>
      <c r="AY132" s="395"/>
      <c r="AZ132" s="204">
        <v>2.6</v>
      </c>
      <c r="BA132" s="136" t="str">
        <f t="shared" si="28"/>
        <v>/</v>
      </c>
      <c r="BB132" s="203">
        <v>0.16</v>
      </c>
      <c r="BC132" s="204">
        <f t="shared" si="34"/>
        <v>2.6</v>
      </c>
      <c r="BD132" s="136" t="str">
        <f t="shared" si="29"/>
        <v>/</v>
      </c>
      <c r="BE132" s="203">
        <f t="shared" si="35"/>
        <v>0.16</v>
      </c>
      <c r="BF132" s="149"/>
      <c r="BG132" s="150"/>
      <c r="BH132" s="150"/>
      <c r="BI132" s="139"/>
      <c r="BJ132" s="147"/>
      <c r="BK132" s="395"/>
      <c r="BL132" s="139"/>
      <c r="BM132" s="147"/>
      <c r="BN132" s="395"/>
      <c r="BO132" s="139"/>
      <c r="BP132" s="147"/>
      <c r="BQ132" s="203"/>
      <c r="BR132" s="381">
        <f t="shared" si="36"/>
        <v>0</v>
      </c>
      <c r="BS132" s="147"/>
      <c r="BT132" s="203">
        <f t="shared" si="37"/>
        <v>0</v>
      </c>
      <c r="BU132" s="207"/>
    </row>
    <row r="133" spans="1:73" x14ac:dyDescent="0.25">
      <c r="A133" s="209">
        <v>113</v>
      </c>
      <c r="B133" s="196" t="s">
        <v>94</v>
      </c>
      <c r="C133" s="134"/>
      <c r="D133" s="132"/>
      <c r="E133" s="132"/>
      <c r="F133" s="132"/>
      <c r="G133" s="133"/>
      <c r="H133" s="132"/>
      <c r="I133" s="132"/>
      <c r="J133" s="132"/>
      <c r="K133" s="132"/>
      <c r="L133" s="133"/>
      <c r="M133" s="134"/>
      <c r="N133" s="132"/>
      <c r="O133" s="132"/>
      <c r="P133" s="132"/>
      <c r="Q133" s="132"/>
      <c r="R133" s="166"/>
      <c r="S133" s="136"/>
      <c r="T133" s="204"/>
      <c r="U133" s="136" t="str">
        <f t="shared" si="26"/>
        <v/>
      </c>
      <c r="V133" s="204"/>
      <c r="W133" s="166"/>
      <c r="X133" s="136"/>
      <c r="Y133" s="204">
        <f t="shared" si="30"/>
        <v>0</v>
      </c>
      <c r="Z133" s="136" t="str">
        <f t="shared" si="27"/>
        <v/>
      </c>
      <c r="AA133" s="203">
        <f t="shared" si="31"/>
        <v>0</v>
      </c>
      <c r="AB133" s="252"/>
      <c r="AC133" s="136"/>
      <c r="AD133" s="167"/>
      <c r="AE133" s="394"/>
      <c r="AF133" s="393"/>
      <c r="AG133" s="395"/>
      <c r="AH133" s="146"/>
      <c r="AI133" s="136"/>
      <c r="AJ133" s="242"/>
      <c r="AK133" s="394"/>
      <c r="AL133" s="393"/>
      <c r="AM133" s="242"/>
      <c r="AN133" s="243">
        <f t="shared" si="32"/>
        <v>0</v>
      </c>
      <c r="AO133" s="393"/>
      <c r="AP133" s="167">
        <f t="shared" si="33"/>
        <v>0</v>
      </c>
      <c r="AQ133" s="139"/>
      <c r="AR133" s="393"/>
      <c r="AS133" s="395"/>
      <c r="AT133" s="139"/>
      <c r="AU133" s="393"/>
      <c r="AV133" s="395"/>
      <c r="AW133" s="139"/>
      <c r="AX133" s="393"/>
      <c r="AY133" s="395"/>
      <c r="AZ133" s="204"/>
      <c r="BA133" s="136" t="str">
        <f t="shared" si="28"/>
        <v/>
      </c>
      <c r="BB133" s="203"/>
      <c r="BC133" s="204">
        <f t="shared" si="34"/>
        <v>0</v>
      </c>
      <c r="BD133" s="136" t="str">
        <f t="shared" si="29"/>
        <v/>
      </c>
      <c r="BE133" s="203">
        <f t="shared" si="35"/>
        <v>0</v>
      </c>
      <c r="BF133" s="149"/>
      <c r="BG133" s="150"/>
      <c r="BH133" s="150"/>
      <c r="BI133" s="139"/>
      <c r="BJ133" s="147"/>
      <c r="BK133" s="395"/>
      <c r="BL133" s="139"/>
      <c r="BM133" s="147"/>
      <c r="BN133" s="395"/>
      <c r="BO133" s="139"/>
      <c r="BP133" s="147"/>
      <c r="BQ133" s="203"/>
      <c r="BR133" s="381">
        <f t="shared" si="36"/>
        <v>0</v>
      </c>
      <c r="BS133" s="147"/>
      <c r="BT133" s="203">
        <f t="shared" si="37"/>
        <v>0</v>
      </c>
      <c r="BU133" s="207"/>
    </row>
    <row r="134" spans="1:73" ht="31.5" x14ac:dyDescent="0.25">
      <c r="A134" s="209">
        <v>114</v>
      </c>
      <c r="B134" s="347" t="s">
        <v>230</v>
      </c>
      <c r="C134" s="134"/>
      <c r="D134" s="132"/>
      <c r="E134" s="132"/>
      <c r="F134" s="132"/>
      <c r="G134" s="133"/>
      <c r="H134" s="132"/>
      <c r="I134" s="132"/>
      <c r="J134" s="132"/>
      <c r="K134" s="132"/>
      <c r="L134" s="133"/>
      <c r="M134" s="134"/>
      <c r="N134" s="132"/>
      <c r="O134" s="132"/>
      <c r="P134" s="132"/>
      <c r="Q134" s="132"/>
      <c r="R134" s="166"/>
      <c r="S134" s="136"/>
      <c r="T134" s="204">
        <v>2.8</v>
      </c>
      <c r="U134" s="136" t="str">
        <f t="shared" si="26"/>
        <v>/</v>
      </c>
      <c r="V134" s="204"/>
      <c r="W134" s="166"/>
      <c r="X134" s="136"/>
      <c r="Y134" s="204">
        <f t="shared" si="30"/>
        <v>2.8</v>
      </c>
      <c r="Z134" s="136" t="str">
        <f t="shared" si="27"/>
        <v>/</v>
      </c>
      <c r="AA134" s="203">
        <f t="shared" si="31"/>
        <v>0</v>
      </c>
      <c r="AB134" s="252"/>
      <c r="AC134" s="136"/>
      <c r="AD134" s="167"/>
      <c r="AE134" s="394"/>
      <c r="AF134" s="393"/>
      <c r="AG134" s="395"/>
      <c r="AH134" s="146"/>
      <c r="AI134" s="136"/>
      <c r="AJ134" s="242"/>
      <c r="AK134" s="394"/>
      <c r="AL134" s="393"/>
      <c r="AM134" s="242"/>
      <c r="AN134" s="243">
        <f t="shared" si="32"/>
        <v>0</v>
      </c>
      <c r="AO134" s="393"/>
      <c r="AP134" s="167">
        <f t="shared" si="33"/>
        <v>0</v>
      </c>
      <c r="AQ134" s="139"/>
      <c r="AR134" s="393"/>
      <c r="AS134" s="395"/>
      <c r="AT134" s="139"/>
      <c r="AU134" s="393"/>
      <c r="AV134" s="395"/>
      <c r="AW134" s="139"/>
      <c r="AX134" s="393"/>
      <c r="AY134" s="395"/>
      <c r="AZ134" s="204">
        <v>2.8</v>
      </c>
      <c r="BA134" s="136" t="str">
        <f t="shared" si="28"/>
        <v>/</v>
      </c>
      <c r="BB134" s="203"/>
      <c r="BC134" s="204">
        <f t="shared" si="34"/>
        <v>2.8</v>
      </c>
      <c r="BD134" s="136" t="str">
        <f t="shared" si="29"/>
        <v>/</v>
      </c>
      <c r="BE134" s="203">
        <f t="shared" si="35"/>
        <v>0</v>
      </c>
      <c r="BF134" s="149"/>
      <c r="BG134" s="150"/>
      <c r="BH134" s="150"/>
      <c r="BI134" s="139"/>
      <c r="BJ134" s="147"/>
      <c r="BK134" s="395"/>
      <c r="BL134" s="139"/>
      <c r="BM134" s="147"/>
      <c r="BN134" s="395"/>
      <c r="BO134" s="139"/>
      <c r="BP134" s="147"/>
      <c r="BQ134" s="203"/>
      <c r="BR134" s="381">
        <f t="shared" si="36"/>
        <v>0</v>
      </c>
      <c r="BS134" s="147"/>
      <c r="BT134" s="203">
        <f t="shared" si="37"/>
        <v>0</v>
      </c>
      <c r="BU134" s="207"/>
    </row>
    <row r="135" spans="1:73" ht="31.5" x14ac:dyDescent="0.25">
      <c r="A135" s="209">
        <v>115</v>
      </c>
      <c r="B135" s="28" t="s">
        <v>95</v>
      </c>
      <c r="C135" s="134"/>
      <c r="D135" s="132"/>
      <c r="E135" s="132"/>
      <c r="F135" s="132"/>
      <c r="G135" s="133"/>
      <c r="H135" s="132"/>
      <c r="I135" s="132"/>
      <c r="J135" s="132"/>
      <c r="K135" s="132"/>
      <c r="L135" s="133"/>
      <c r="M135" s="134"/>
      <c r="N135" s="132"/>
      <c r="O135" s="132"/>
      <c r="P135" s="132"/>
      <c r="Q135" s="132"/>
      <c r="R135" s="166"/>
      <c r="S135" s="136"/>
      <c r="T135" s="204"/>
      <c r="U135" s="136"/>
      <c r="V135" s="204"/>
      <c r="W135" s="166"/>
      <c r="X135" s="136"/>
      <c r="Y135" s="204">
        <f t="shared" si="30"/>
        <v>0</v>
      </c>
      <c r="Z135" s="136"/>
      <c r="AA135" s="203">
        <f t="shared" si="31"/>
        <v>0</v>
      </c>
      <c r="AB135" s="252"/>
      <c r="AC135" s="136"/>
      <c r="AD135" s="167"/>
      <c r="AE135" s="394"/>
      <c r="AF135" s="393"/>
      <c r="AG135" s="395"/>
      <c r="AH135" s="146"/>
      <c r="AI135" s="136"/>
      <c r="AJ135" s="242"/>
      <c r="AK135" s="394"/>
      <c r="AL135" s="393"/>
      <c r="AM135" s="242"/>
      <c r="AN135" s="243">
        <f t="shared" si="32"/>
        <v>0</v>
      </c>
      <c r="AO135" s="393"/>
      <c r="AP135" s="167">
        <f t="shared" si="33"/>
        <v>0</v>
      </c>
      <c r="AQ135" s="139"/>
      <c r="AR135" s="393"/>
      <c r="AS135" s="395"/>
      <c r="AT135" s="139"/>
      <c r="AU135" s="393"/>
      <c r="AV135" s="395"/>
      <c r="AW135" s="139"/>
      <c r="AX135" s="393"/>
      <c r="AY135" s="395"/>
      <c r="AZ135" s="204"/>
      <c r="BA135" s="147"/>
      <c r="BB135" s="203"/>
      <c r="BC135" s="204">
        <f t="shared" si="34"/>
        <v>0</v>
      </c>
      <c r="BD135" s="147"/>
      <c r="BE135" s="203">
        <f t="shared" si="35"/>
        <v>0</v>
      </c>
      <c r="BF135" s="149"/>
      <c r="BG135" s="150"/>
      <c r="BH135" s="150"/>
      <c r="BI135" s="139"/>
      <c r="BJ135" s="147"/>
      <c r="BK135" s="395"/>
      <c r="BL135" s="139"/>
      <c r="BM135" s="147"/>
      <c r="BN135" s="395"/>
      <c r="BO135" s="139"/>
      <c r="BP135" s="147"/>
      <c r="BQ135" s="203"/>
      <c r="BR135" s="381">
        <f t="shared" si="36"/>
        <v>0</v>
      </c>
      <c r="BS135" s="147"/>
      <c r="BT135" s="203">
        <f t="shared" si="37"/>
        <v>0</v>
      </c>
      <c r="BU135" s="207"/>
    </row>
    <row r="136" spans="1:73" x14ac:dyDescent="0.25">
      <c r="A136" s="209" t="s">
        <v>4</v>
      </c>
      <c r="B136" s="346"/>
      <c r="C136" s="134"/>
      <c r="D136" s="132"/>
      <c r="E136" s="132"/>
      <c r="F136" s="132"/>
      <c r="G136" s="133"/>
      <c r="H136" s="132"/>
      <c r="I136" s="132"/>
      <c r="J136" s="132"/>
      <c r="K136" s="132"/>
      <c r="L136" s="133"/>
      <c r="M136" s="134"/>
      <c r="N136" s="132"/>
      <c r="O136" s="132"/>
      <c r="P136" s="132"/>
      <c r="Q136" s="132"/>
      <c r="R136" s="166"/>
      <c r="S136" s="136"/>
      <c r="T136" s="204"/>
      <c r="U136" s="136"/>
      <c r="V136" s="204"/>
      <c r="W136" s="166"/>
      <c r="X136" s="136"/>
      <c r="Y136" s="204"/>
      <c r="Z136" s="136"/>
      <c r="AA136" s="203"/>
      <c r="AB136" s="253"/>
      <c r="AC136" s="136"/>
      <c r="AD136" s="167"/>
      <c r="AE136" s="394"/>
      <c r="AF136" s="393"/>
      <c r="AG136" s="395"/>
      <c r="AH136" s="146"/>
      <c r="AI136" s="136"/>
      <c r="AJ136" s="242"/>
      <c r="AK136" s="394"/>
      <c r="AL136" s="393"/>
      <c r="AM136" s="242"/>
      <c r="AN136" s="243"/>
      <c r="AO136" s="393"/>
      <c r="AP136" s="167"/>
      <c r="AQ136" s="139"/>
      <c r="AR136" s="393"/>
      <c r="AS136" s="395"/>
      <c r="AT136" s="139"/>
      <c r="AU136" s="393"/>
      <c r="AV136" s="395"/>
      <c r="AW136" s="139"/>
      <c r="AX136" s="393"/>
      <c r="AY136" s="395"/>
      <c r="AZ136" s="204"/>
      <c r="BA136" s="147"/>
      <c r="BB136" s="203"/>
      <c r="BC136" s="204"/>
      <c r="BD136" s="147"/>
      <c r="BE136" s="203"/>
      <c r="BF136" s="149"/>
      <c r="BG136" s="150"/>
      <c r="BH136" s="150"/>
      <c r="BI136" s="139"/>
      <c r="BJ136" s="147"/>
      <c r="BK136" s="395"/>
      <c r="BL136" s="139"/>
      <c r="BM136" s="147"/>
      <c r="BN136" s="395"/>
      <c r="BO136" s="139"/>
      <c r="BP136" s="147"/>
      <c r="BQ136" s="203"/>
      <c r="BR136" s="393"/>
      <c r="BS136" s="147"/>
      <c r="BT136" s="203"/>
      <c r="BU136" s="207"/>
    </row>
    <row r="137" spans="1:73" ht="31.5" x14ac:dyDescent="0.25">
      <c r="A137" s="4" t="s">
        <v>96</v>
      </c>
      <c r="B137" s="343" t="s">
        <v>97</v>
      </c>
      <c r="C137" s="134"/>
      <c r="D137" s="132"/>
      <c r="E137" s="132"/>
      <c r="F137" s="132"/>
      <c r="G137" s="133"/>
      <c r="H137" s="132"/>
      <c r="I137" s="132"/>
      <c r="J137" s="132"/>
      <c r="K137" s="132"/>
      <c r="L137" s="133"/>
      <c r="M137" s="134"/>
      <c r="N137" s="132"/>
      <c r="O137" s="132"/>
      <c r="P137" s="132"/>
      <c r="Q137" s="132"/>
      <c r="R137" s="166"/>
      <c r="S137" s="136"/>
      <c r="T137" s="204"/>
      <c r="U137" s="136"/>
      <c r="V137" s="204"/>
      <c r="W137" s="166"/>
      <c r="X137" s="136"/>
      <c r="Y137" s="204"/>
      <c r="Z137" s="136"/>
      <c r="AA137" s="203"/>
      <c r="AB137" s="253"/>
      <c r="AC137" s="136"/>
      <c r="AD137" s="167"/>
      <c r="AE137" s="394"/>
      <c r="AF137" s="393"/>
      <c r="AG137" s="395"/>
      <c r="AH137" s="146"/>
      <c r="AI137" s="136"/>
      <c r="AJ137" s="242"/>
      <c r="AK137" s="394"/>
      <c r="AL137" s="393"/>
      <c r="AM137" s="242"/>
      <c r="AN137" s="243"/>
      <c r="AO137" s="393"/>
      <c r="AP137" s="167"/>
      <c r="AQ137" s="139"/>
      <c r="AR137" s="393"/>
      <c r="AS137" s="395"/>
      <c r="AT137" s="139"/>
      <c r="AU137" s="393"/>
      <c r="AV137" s="395"/>
      <c r="AW137" s="139"/>
      <c r="AX137" s="393"/>
      <c r="AY137" s="395"/>
      <c r="AZ137" s="204"/>
      <c r="BA137" s="147"/>
      <c r="BB137" s="203"/>
      <c r="BC137" s="204"/>
      <c r="BD137" s="147"/>
      <c r="BE137" s="203"/>
      <c r="BF137" s="149"/>
      <c r="BG137" s="150"/>
      <c r="BH137" s="150"/>
      <c r="BI137" s="139"/>
      <c r="BJ137" s="147"/>
      <c r="BK137" s="395"/>
      <c r="BL137" s="139"/>
      <c r="BM137" s="147"/>
      <c r="BN137" s="395"/>
      <c r="BO137" s="139"/>
      <c r="BP137" s="147"/>
      <c r="BQ137" s="203"/>
      <c r="BR137" s="393"/>
      <c r="BS137" s="147"/>
      <c r="BT137" s="203"/>
      <c r="BU137" s="207"/>
    </row>
    <row r="138" spans="1:73" x14ac:dyDescent="0.25">
      <c r="A138" s="209">
        <v>1</v>
      </c>
      <c r="B138" s="346" t="s">
        <v>3</v>
      </c>
      <c r="C138" s="134"/>
      <c r="D138" s="132"/>
      <c r="E138" s="132"/>
      <c r="F138" s="132"/>
      <c r="G138" s="133"/>
      <c r="H138" s="132"/>
      <c r="I138" s="132"/>
      <c r="J138" s="132"/>
      <c r="K138" s="132"/>
      <c r="L138" s="133"/>
      <c r="M138" s="134"/>
      <c r="N138" s="132"/>
      <c r="O138" s="132"/>
      <c r="P138" s="132"/>
      <c r="Q138" s="132"/>
      <c r="R138" s="166"/>
      <c r="S138" s="136"/>
      <c r="T138" s="204"/>
      <c r="U138" s="136"/>
      <c r="V138" s="204"/>
      <c r="W138" s="166"/>
      <c r="X138" s="136"/>
      <c r="Y138" s="204"/>
      <c r="Z138" s="136"/>
      <c r="AA138" s="203"/>
      <c r="AB138" s="252"/>
      <c r="AC138" s="136"/>
      <c r="AD138" s="167"/>
      <c r="AE138" s="394"/>
      <c r="AF138" s="393"/>
      <c r="AG138" s="395"/>
      <c r="AH138" s="146"/>
      <c r="AI138" s="136"/>
      <c r="AJ138" s="242"/>
      <c r="AK138" s="394"/>
      <c r="AL138" s="393"/>
      <c r="AM138" s="242"/>
      <c r="AN138" s="243"/>
      <c r="AO138" s="393"/>
      <c r="AP138" s="167"/>
      <c r="AQ138" s="139"/>
      <c r="AR138" s="393"/>
      <c r="AS138" s="395"/>
      <c r="AT138" s="139"/>
      <c r="AU138" s="393"/>
      <c r="AV138" s="395"/>
      <c r="AW138" s="139"/>
      <c r="AX138" s="393"/>
      <c r="AY138" s="395"/>
      <c r="AZ138" s="204"/>
      <c r="BA138" s="147"/>
      <c r="BB138" s="203"/>
      <c r="BC138" s="204"/>
      <c r="BD138" s="147"/>
      <c r="BE138" s="203"/>
      <c r="BF138" s="149"/>
      <c r="BG138" s="150"/>
      <c r="BH138" s="150"/>
      <c r="BI138" s="139"/>
      <c r="BJ138" s="147"/>
      <c r="BK138" s="395"/>
      <c r="BL138" s="139"/>
      <c r="BM138" s="147"/>
      <c r="BN138" s="395"/>
      <c r="BO138" s="139"/>
      <c r="BP138" s="147"/>
      <c r="BQ138" s="203"/>
      <c r="BR138" s="393"/>
      <c r="BS138" s="147"/>
      <c r="BT138" s="203"/>
      <c r="BU138" s="207"/>
    </row>
    <row r="139" spans="1:73" x14ac:dyDescent="0.25">
      <c r="A139" s="209">
        <v>2</v>
      </c>
      <c r="B139" s="346" t="s">
        <v>5</v>
      </c>
      <c r="C139" s="134"/>
      <c r="D139" s="132"/>
      <c r="E139" s="132"/>
      <c r="F139" s="132"/>
      <c r="G139" s="133"/>
      <c r="H139" s="132"/>
      <c r="I139" s="132"/>
      <c r="J139" s="132"/>
      <c r="K139" s="132"/>
      <c r="L139" s="133"/>
      <c r="M139" s="134"/>
      <c r="N139" s="132"/>
      <c r="O139" s="132"/>
      <c r="P139" s="132"/>
      <c r="Q139" s="132"/>
      <c r="R139" s="166"/>
      <c r="S139" s="136"/>
      <c r="T139" s="204"/>
      <c r="U139" s="136"/>
      <c r="V139" s="204"/>
      <c r="W139" s="166"/>
      <c r="X139" s="136"/>
      <c r="Y139" s="204"/>
      <c r="Z139" s="136"/>
      <c r="AA139" s="203"/>
      <c r="AB139" s="253"/>
      <c r="AC139" s="136"/>
      <c r="AD139" s="167"/>
      <c r="AE139" s="394"/>
      <c r="AF139" s="393"/>
      <c r="AG139" s="395"/>
      <c r="AH139" s="146"/>
      <c r="AI139" s="136"/>
      <c r="AJ139" s="242"/>
      <c r="AK139" s="394"/>
      <c r="AL139" s="393"/>
      <c r="AM139" s="242"/>
      <c r="AN139" s="243"/>
      <c r="AO139" s="393"/>
      <c r="AP139" s="167"/>
      <c r="AQ139" s="139"/>
      <c r="AR139" s="393"/>
      <c r="AS139" s="395"/>
      <c r="AT139" s="139"/>
      <c r="AU139" s="393"/>
      <c r="AV139" s="395"/>
      <c r="AW139" s="139"/>
      <c r="AX139" s="393"/>
      <c r="AY139" s="395"/>
      <c r="AZ139" s="204"/>
      <c r="BA139" s="147"/>
      <c r="BB139" s="203"/>
      <c r="BC139" s="204"/>
      <c r="BD139" s="147"/>
      <c r="BE139" s="203"/>
      <c r="BF139" s="149"/>
      <c r="BG139" s="150"/>
      <c r="BH139" s="150"/>
      <c r="BI139" s="139"/>
      <c r="BJ139" s="147"/>
      <c r="BK139" s="395"/>
      <c r="BL139" s="139"/>
      <c r="BM139" s="147"/>
      <c r="BN139" s="395"/>
      <c r="BO139" s="139"/>
      <c r="BP139" s="147"/>
      <c r="BQ139" s="203"/>
      <c r="BR139" s="393"/>
      <c r="BS139" s="147"/>
      <c r="BT139" s="203"/>
      <c r="BU139" s="207"/>
    </row>
    <row r="140" spans="1:73" x14ac:dyDescent="0.25">
      <c r="A140" s="209" t="s">
        <v>4</v>
      </c>
      <c r="B140" s="346"/>
      <c r="C140" s="134"/>
      <c r="D140" s="132"/>
      <c r="E140" s="132"/>
      <c r="F140" s="132"/>
      <c r="G140" s="133"/>
      <c r="H140" s="132"/>
      <c r="I140" s="132"/>
      <c r="J140" s="132"/>
      <c r="K140" s="132"/>
      <c r="L140" s="133"/>
      <c r="M140" s="134"/>
      <c r="N140" s="132"/>
      <c r="O140" s="132"/>
      <c r="P140" s="132"/>
      <c r="Q140" s="132"/>
      <c r="R140" s="166"/>
      <c r="S140" s="136"/>
      <c r="T140" s="204"/>
      <c r="U140" s="136"/>
      <c r="V140" s="204"/>
      <c r="W140" s="166"/>
      <c r="X140" s="136"/>
      <c r="Y140" s="204"/>
      <c r="Z140" s="136"/>
      <c r="AA140" s="203"/>
      <c r="AB140" s="252"/>
      <c r="AC140" s="136"/>
      <c r="AD140" s="167"/>
      <c r="AE140" s="394"/>
      <c r="AF140" s="393"/>
      <c r="AG140" s="395"/>
      <c r="AH140" s="146"/>
      <c r="AI140" s="136"/>
      <c r="AJ140" s="242"/>
      <c r="AK140" s="394"/>
      <c r="AL140" s="393"/>
      <c r="AM140" s="242"/>
      <c r="AN140" s="243"/>
      <c r="AO140" s="393"/>
      <c r="AP140" s="167"/>
      <c r="AQ140" s="139"/>
      <c r="AR140" s="393"/>
      <c r="AS140" s="395"/>
      <c r="AT140" s="139"/>
      <c r="AU140" s="393"/>
      <c r="AV140" s="395"/>
      <c r="AW140" s="139"/>
      <c r="AX140" s="393"/>
      <c r="AY140" s="395"/>
      <c r="AZ140" s="204"/>
      <c r="BA140" s="147"/>
      <c r="BB140" s="203"/>
      <c r="BC140" s="204"/>
      <c r="BD140" s="147"/>
      <c r="BE140" s="203"/>
      <c r="BF140" s="149"/>
      <c r="BG140" s="150"/>
      <c r="BH140" s="150"/>
      <c r="BI140" s="139"/>
      <c r="BJ140" s="147"/>
      <c r="BK140" s="395"/>
      <c r="BL140" s="139"/>
      <c r="BM140" s="147"/>
      <c r="BN140" s="395"/>
      <c r="BO140" s="139"/>
      <c r="BP140" s="147"/>
      <c r="BQ140" s="203"/>
      <c r="BR140" s="393"/>
      <c r="BS140" s="147"/>
      <c r="BT140" s="203"/>
      <c r="BU140" s="207"/>
    </row>
    <row r="141" spans="1:73" ht="31.5" x14ac:dyDescent="0.25">
      <c r="A141" s="4" t="s">
        <v>98</v>
      </c>
      <c r="B141" s="343" t="s">
        <v>99</v>
      </c>
      <c r="C141" s="134"/>
      <c r="D141" s="132"/>
      <c r="E141" s="132"/>
      <c r="F141" s="132"/>
      <c r="G141" s="133"/>
      <c r="H141" s="132"/>
      <c r="I141" s="132"/>
      <c r="J141" s="132"/>
      <c r="K141" s="132"/>
      <c r="L141" s="133"/>
      <c r="M141" s="134"/>
      <c r="N141" s="132"/>
      <c r="O141" s="132"/>
      <c r="P141" s="132"/>
      <c r="Q141" s="132"/>
      <c r="R141" s="166"/>
      <c r="S141" s="136"/>
      <c r="T141" s="204"/>
      <c r="U141" s="136"/>
      <c r="V141" s="204"/>
      <c r="W141" s="166"/>
      <c r="X141" s="136"/>
      <c r="Y141" s="204"/>
      <c r="Z141" s="136"/>
      <c r="AA141" s="203"/>
      <c r="AB141" s="252"/>
      <c r="AC141" s="136"/>
      <c r="AD141" s="167"/>
      <c r="AE141" s="394"/>
      <c r="AF141" s="393"/>
      <c r="AG141" s="395"/>
      <c r="AH141" s="146"/>
      <c r="AI141" s="136"/>
      <c r="AJ141" s="242"/>
      <c r="AK141" s="394"/>
      <c r="AL141" s="393"/>
      <c r="AM141" s="242"/>
      <c r="AN141" s="243"/>
      <c r="AO141" s="393"/>
      <c r="AP141" s="167"/>
      <c r="AQ141" s="139"/>
      <c r="AR141" s="393"/>
      <c r="AS141" s="395"/>
      <c r="AT141" s="139"/>
      <c r="AU141" s="393"/>
      <c r="AV141" s="395"/>
      <c r="AW141" s="139"/>
      <c r="AX141" s="393"/>
      <c r="AY141" s="395"/>
      <c r="AZ141" s="204"/>
      <c r="BA141" s="147"/>
      <c r="BB141" s="203"/>
      <c r="BC141" s="204"/>
      <c r="BD141" s="147"/>
      <c r="BE141" s="203"/>
      <c r="BF141" s="149"/>
      <c r="BG141" s="150"/>
      <c r="BH141" s="150"/>
      <c r="BI141" s="139"/>
      <c r="BJ141" s="147"/>
      <c r="BK141" s="395"/>
      <c r="BL141" s="139"/>
      <c r="BM141" s="147"/>
      <c r="BN141" s="395"/>
      <c r="BO141" s="139"/>
      <c r="BP141" s="147"/>
      <c r="BQ141" s="203"/>
      <c r="BR141" s="393"/>
      <c r="BS141" s="147"/>
      <c r="BT141" s="203"/>
      <c r="BU141" s="207"/>
    </row>
    <row r="142" spans="1:73" x14ac:dyDescent="0.25">
      <c r="A142" s="209">
        <v>1</v>
      </c>
      <c r="B142" s="346" t="s">
        <v>3</v>
      </c>
      <c r="C142" s="134"/>
      <c r="D142" s="132"/>
      <c r="E142" s="132"/>
      <c r="F142" s="132"/>
      <c r="G142" s="133"/>
      <c r="H142" s="132"/>
      <c r="I142" s="132"/>
      <c r="J142" s="132"/>
      <c r="K142" s="132"/>
      <c r="L142" s="133"/>
      <c r="M142" s="134"/>
      <c r="N142" s="132"/>
      <c r="O142" s="132"/>
      <c r="P142" s="132"/>
      <c r="Q142" s="132"/>
      <c r="R142" s="166"/>
      <c r="S142" s="136"/>
      <c r="T142" s="204"/>
      <c r="U142" s="136"/>
      <c r="V142" s="204"/>
      <c r="W142" s="166"/>
      <c r="X142" s="136"/>
      <c r="Y142" s="204"/>
      <c r="Z142" s="136"/>
      <c r="AA142" s="203"/>
      <c r="AB142" s="254"/>
      <c r="AC142" s="136"/>
      <c r="AD142" s="167"/>
      <c r="AE142" s="394"/>
      <c r="AF142" s="393"/>
      <c r="AG142" s="395"/>
      <c r="AH142" s="146"/>
      <c r="AI142" s="136"/>
      <c r="AJ142" s="242"/>
      <c r="AK142" s="394"/>
      <c r="AL142" s="393"/>
      <c r="AM142" s="242"/>
      <c r="AN142" s="243"/>
      <c r="AO142" s="393"/>
      <c r="AP142" s="167"/>
      <c r="AQ142" s="139"/>
      <c r="AR142" s="393"/>
      <c r="AS142" s="395"/>
      <c r="AT142" s="139"/>
      <c r="AU142" s="393"/>
      <c r="AV142" s="395"/>
      <c r="AW142" s="139"/>
      <c r="AX142" s="393"/>
      <c r="AY142" s="395"/>
      <c r="AZ142" s="204"/>
      <c r="BA142" s="147"/>
      <c r="BB142" s="203"/>
      <c r="BC142" s="204"/>
      <c r="BD142" s="147"/>
      <c r="BE142" s="203"/>
      <c r="BF142" s="149"/>
      <c r="BG142" s="150"/>
      <c r="BH142" s="150"/>
      <c r="BI142" s="139"/>
      <c r="BJ142" s="147"/>
      <c r="BK142" s="395"/>
      <c r="BL142" s="139"/>
      <c r="BM142" s="147"/>
      <c r="BN142" s="395"/>
      <c r="BO142" s="139"/>
      <c r="BP142" s="147"/>
      <c r="BQ142" s="203"/>
      <c r="BR142" s="393"/>
      <c r="BS142" s="147"/>
      <c r="BT142" s="203"/>
      <c r="BU142" s="207"/>
    </row>
    <row r="143" spans="1:73" x14ac:dyDescent="0.25">
      <c r="A143" s="209">
        <v>2</v>
      </c>
      <c r="B143" s="346" t="s">
        <v>5</v>
      </c>
      <c r="C143" s="134"/>
      <c r="D143" s="132"/>
      <c r="E143" s="132"/>
      <c r="F143" s="132"/>
      <c r="G143" s="133"/>
      <c r="H143" s="132"/>
      <c r="I143" s="132"/>
      <c r="J143" s="132"/>
      <c r="K143" s="132"/>
      <c r="L143" s="133"/>
      <c r="M143" s="134"/>
      <c r="N143" s="132"/>
      <c r="O143" s="132"/>
      <c r="P143" s="132"/>
      <c r="Q143" s="132"/>
      <c r="R143" s="166"/>
      <c r="S143" s="136"/>
      <c r="T143" s="204"/>
      <c r="U143" s="136"/>
      <c r="V143" s="204"/>
      <c r="W143" s="166"/>
      <c r="X143" s="136"/>
      <c r="Y143" s="204"/>
      <c r="Z143" s="136"/>
      <c r="AA143" s="203"/>
      <c r="AB143" s="254"/>
      <c r="AC143" s="136"/>
      <c r="AD143" s="167"/>
      <c r="AE143" s="394"/>
      <c r="AF143" s="393"/>
      <c r="AG143" s="395"/>
      <c r="AH143" s="146"/>
      <c r="AI143" s="136"/>
      <c r="AJ143" s="242"/>
      <c r="AK143" s="394"/>
      <c r="AL143" s="393"/>
      <c r="AM143" s="242"/>
      <c r="AN143" s="243"/>
      <c r="AO143" s="393"/>
      <c r="AP143" s="167"/>
      <c r="AQ143" s="139"/>
      <c r="AR143" s="393"/>
      <c r="AS143" s="395"/>
      <c r="AT143" s="139"/>
      <c r="AU143" s="393"/>
      <c r="AV143" s="395"/>
      <c r="AW143" s="139"/>
      <c r="AX143" s="393"/>
      <c r="AY143" s="395"/>
      <c r="AZ143" s="204"/>
      <c r="BA143" s="147"/>
      <c r="BB143" s="203"/>
      <c r="BC143" s="204"/>
      <c r="BD143" s="147"/>
      <c r="BE143" s="203"/>
      <c r="BF143" s="149"/>
      <c r="BG143" s="150"/>
      <c r="BH143" s="150"/>
      <c r="BI143" s="139"/>
      <c r="BJ143" s="147"/>
      <c r="BK143" s="395"/>
      <c r="BL143" s="139"/>
      <c r="BM143" s="147"/>
      <c r="BN143" s="395"/>
      <c r="BO143" s="139"/>
      <c r="BP143" s="147"/>
      <c r="BQ143" s="203"/>
      <c r="BR143" s="393"/>
      <c r="BS143" s="147"/>
      <c r="BT143" s="203"/>
      <c r="BU143" s="207"/>
    </row>
    <row r="144" spans="1:73" x14ac:dyDescent="0.25">
      <c r="A144" s="209" t="s">
        <v>4</v>
      </c>
      <c r="B144" s="346"/>
      <c r="C144" s="134"/>
      <c r="D144" s="132"/>
      <c r="E144" s="132"/>
      <c r="F144" s="132"/>
      <c r="G144" s="133"/>
      <c r="H144" s="132"/>
      <c r="I144" s="132"/>
      <c r="J144" s="132"/>
      <c r="K144" s="132"/>
      <c r="L144" s="133"/>
      <c r="M144" s="134"/>
      <c r="N144" s="132"/>
      <c r="O144" s="132"/>
      <c r="P144" s="132"/>
      <c r="Q144" s="132"/>
      <c r="R144" s="166"/>
      <c r="S144" s="136"/>
      <c r="T144" s="204"/>
      <c r="U144" s="136"/>
      <c r="V144" s="204"/>
      <c r="W144" s="166"/>
      <c r="X144" s="136"/>
      <c r="Y144" s="204"/>
      <c r="Z144" s="136"/>
      <c r="AA144" s="203"/>
      <c r="AB144" s="254"/>
      <c r="AC144" s="136"/>
      <c r="AD144" s="167"/>
      <c r="AE144" s="394"/>
      <c r="AF144" s="393"/>
      <c r="AG144" s="395"/>
      <c r="AH144" s="146"/>
      <c r="AI144" s="136"/>
      <c r="AJ144" s="242"/>
      <c r="AK144" s="394"/>
      <c r="AL144" s="393"/>
      <c r="AM144" s="242"/>
      <c r="AN144" s="243"/>
      <c r="AO144" s="393"/>
      <c r="AP144" s="167"/>
      <c r="AQ144" s="139"/>
      <c r="AR144" s="393"/>
      <c r="AS144" s="395"/>
      <c r="AT144" s="139"/>
      <c r="AU144" s="393"/>
      <c r="AV144" s="395"/>
      <c r="AW144" s="139"/>
      <c r="AX144" s="393"/>
      <c r="AY144" s="395"/>
      <c r="AZ144" s="204"/>
      <c r="BA144" s="147"/>
      <c r="BB144" s="203"/>
      <c r="BC144" s="204"/>
      <c r="BD144" s="147"/>
      <c r="BE144" s="203"/>
      <c r="BF144" s="149"/>
      <c r="BG144" s="150"/>
      <c r="BH144" s="150"/>
      <c r="BI144" s="139"/>
      <c r="BJ144" s="147"/>
      <c r="BK144" s="395"/>
      <c r="BL144" s="139"/>
      <c r="BM144" s="147"/>
      <c r="BN144" s="395"/>
      <c r="BO144" s="139"/>
      <c r="BP144" s="147"/>
      <c r="BQ144" s="203"/>
      <c r="BR144" s="393"/>
      <c r="BS144" s="147"/>
      <c r="BT144" s="203"/>
      <c r="BU144" s="207"/>
    </row>
    <row r="145" spans="1:73" ht="47.25" x14ac:dyDescent="0.25">
      <c r="A145" s="4" t="s">
        <v>100</v>
      </c>
      <c r="B145" s="343" t="s">
        <v>101</v>
      </c>
      <c r="C145" s="134"/>
      <c r="D145" s="132"/>
      <c r="E145" s="132"/>
      <c r="F145" s="132"/>
      <c r="G145" s="133"/>
      <c r="H145" s="132"/>
      <c r="I145" s="132"/>
      <c r="J145" s="132"/>
      <c r="K145" s="132"/>
      <c r="L145" s="133"/>
      <c r="M145" s="134"/>
      <c r="N145" s="132"/>
      <c r="O145" s="132"/>
      <c r="P145" s="132"/>
      <c r="Q145" s="132"/>
      <c r="R145" s="166"/>
      <c r="S145" s="136"/>
      <c r="T145" s="204"/>
      <c r="U145" s="136"/>
      <c r="V145" s="204"/>
      <c r="W145" s="166"/>
      <c r="X145" s="136"/>
      <c r="Y145" s="204"/>
      <c r="Z145" s="136"/>
      <c r="AA145" s="203"/>
      <c r="AB145" s="254"/>
      <c r="AC145" s="136"/>
      <c r="AD145" s="167"/>
      <c r="AE145" s="394"/>
      <c r="AF145" s="393"/>
      <c r="AG145" s="395"/>
      <c r="AH145" s="146"/>
      <c r="AI145" s="136"/>
      <c r="AJ145" s="242"/>
      <c r="AK145" s="394"/>
      <c r="AL145" s="393"/>
      <c r="AM145" s="242"/>
      <c r="AN145" s="243"/>
      <c r="AO145" s="393"/>
      <c r="AP145" s="167"/>
      <c r="AQ145" s="139"/>
      <c r="AR145" s="393"/>
      <c r="AS145" s="395"/>
      <c r="AT145" s="139"/>
      <c r="AU145" s="393"/>
      <c r="AV145" s="395"/>
      <c r="AW145" s="139"/>
      <c r="AX145" s="393"/>
      <c r="AY145" s="395"/>
      <c r="AZ145" s="204"/>
      <c r="BA145" s="147"/>
      <c r="BB145" s="203"/>
      <c r="BC145" s="204"/>
      <c r="BD145" s="147"/>
      <c r="BE145" s="203"/>
      <c r="BF145" s="149"/>
      <c r="BG145" s="150"/>
      <c r="BH145" s="150"/>
      <c r="BI145" s="139"/>
      <c r="BJ145" s="147"/>
      <c r="BK145" s="395"/>
      <c r="BL145" s="139"/>
      <c r="BM145" s="147"/>
      <c r="BN145" s="395"/>
      <c r="BO145" s="139"/>
      <c r="BP145" s="147"/>
      <c r="BQ145" s="203"/>
      <c r="BR145" s="393"/>
      <c r="BS145" s="147"/>
      <c r="BT145" s="203"/>
      <c r="BU145" s="207"/>
    </row>
    <row r="146" spans="1:73" x14ac:dyDescent="0.25">
      <c r="A146" s="209">
        <v>1</v>
      </c>
      <c r="B146" s="346" t="s">
        <v>3</v>
      </c>
      <c r="C146" s="134"/>
      <c r="D146" s="132"/>
      <c r="E146" s="132"/>
      <c r="F146" s="132"/>
      <c r="G146" s="133"/>
      <c r="H146" s="132"/>
      <c r="I146" s="132"/>
      <c r="J146" s="132"/>
      <c r="K146" s="132"/>
      <c r="L146" s="133"/>
      <c r="M146" s="134"/>
      <c r="N146" s="132"/>
      <c r="O146" s="132"/>
      <c r="P146" s="132"/>
      <c r="Q146" s="132"/>
      <c r="R146" s="166"/>
      <c r="S146" s="136"/>
      <c r="T146" s="204"/>
      <c r="U146" s="136"/>
      <c r="V146" s="204"/>
      <c r="W146" s="166"/>
      <c r="X146" s="136"/>
      <c r="Y146" s="204"/>
      <c r="Z146" s="136"/>
      <c r="AA146" s="203"/>
      <c r="AB146" s="254"/>
      <c r="AC146" s="136"/>
      <c r="AD146" s="167"/>
      <c r="AE146" s="394"/>
      <c r="AF146" s="393"/>
      <c r="AG146" s="395"/>
      <c r="AH146" s="146"/>
      <c r="AI146" s="136"/>
      <c r="AJ146" s="242"/>
      <c r="AK146" s="394"/>
      <c r="AL146" s="393"/>
      <c r="AM146" s="242"/>
      <c r="AN146" s="243"/>
      <c r="AO146" s="393"/>
      <c r="AP146" s="167"/>
      <c r="AQ146" s="139"/>
      <c r="AR146" s="393"/>
      <c r="AS146" s="395"/>
      <c r="AT146" s="139"/>
      <c r="AU146" s="393"/>
      <c r="AV146" s="395"/>
      <c r="AW146" s="139"/>
      <c r="AX146" s="393"/>
      <c r="AY146" s="395"/>
      <c r="AZ146" s="204"/>
      <c r="BA146" s="147"/>
      <c r="BB146" s="203"/>
      <c r="BC146" s="204"/>
      <c r="BD146" s="147"/>
      <c r="BE146" s="203"/>
      <c r="BF146" s="149"/>
      <c r="BG146" s="150"/>
      <c r="BH146" s="150"/>
      <c r="BI146" s="139"/>
      <c r="BJ146" s="147"/>
      <c r="BK146" s="395"/>
      <c r="BL146" s="139"/>
      <c r="BM146" s="147"/>
      <c r="BN146" s="395"/>
      <c r="BO146" s="139"/>
      <c r="BP146" s="147"/>
      <c r="BQ146" s="203"/>
      <c r="BR146" s="393"/>
      <c r="BS146" s="147"/>
      <c r="BT146" s="203"/>
      <c r="BU146" s="207"/>
    </row>
    <row r="147" spans="1:73" x14ac:dyDescent="0.25">
      <c r="A147" s="209">
        <v>2</v>
      </c>
      <c r="B147" s="346" t="s">
        <v>5</v>
      </c>
      <c r="C147" s="134"/>
      <c r="D147" s="132"/>
      <c r="E147" s="132"/>
      <c r="F147" s="132"/>
      <c r="G147" s="133"/>
      <c r="H147" s="132"/>
      <c r="I147" s="132"/>
      <c r="J147" s="132"/>
      <c r="K147" s="132"/>
      <c r="L147" s="133"/>
      <c r="M147" s="134"/>
      <c r="N147" s="132"/>
      <c r="O147" s="132"/>
      <c r="P147" s="132"/>
      <c r="Q147" s="132"/>
      <c r="R147" s="166"/>
      <c r="S147" s="136"/>
      <c r="T147" s="204"/>
      <c r="U147" s="136"/>
      <c r="V147" s="204"/>
      <c r="W147" s="166"/>
      <c r="X147" s="136"/>
      <c r="Y147" s="204"/>
      <c r="Z147" s="136"/>
      <c r="AA147" s="203"/>
      <c r="AB147" s="217"/>
      <c r="AC147" s="136"/>
      <c r="AD147" s="167"/>
      <c r="AE147" s="394"/>
      <c r="AF147" s="393"/>
      <c r="AG147" s="395"/>
      <c r="AH147" s="146"/>
      <c r="AI147" s="136"/>
      <c r="AJ147" s="242"/>
      <c r="AK147" s="394"/>
      <c r="AL147" s="393"/>
      <c r="AM147" s="242"/>
      <c r="AN147" s="243"/>
      <c r="AO147" s="393"/>
      <c r="AP147" s="167"/>
      <c r="AQ147" s="139"/>
      <c r="AR147" s="393"/>
      <c r="AS147" s="395"/>
      <c r="AT147" s="139"/>
      <c r="AU147" s="393"/>
      <c r="AV147" s="395"/>
      <c r="AW147" s="139"/>
      <c r="AX147" s="393"/>
      <c r="AY147" s="395"/>
      <c r="AZ147" s="204"/>
      <c r="BA147" s="147"/>
      <c r="BB147" s="203"/>
      <c r="BC147" s="204"/>
      <c r="BD147" s="147"/>
      <c r="BE147" s="203"/>
      <c r="BF147" s="149"/>
      <c r="BG147" s="150"/>
      <c r="BH147" s="150"/>
      <c r="BI147" s="139"/>
      <c r="BJ147" s="147"/>
      <c r="BK147" s="395"/>
      <c r="BL147" s="139"/>
      <c r="BM147" s="147"/>
      <c r="BN147" s="395"/>
      <c r="BO147" s="139"/>
      <c r="BP147" s="147"/>
      <c r="BQ147" s="203"/>
      <c r="BR147" s="393"/>
      <c r="BS147" s="147"/>
      <c r="BT147" s="203"/>
      <c r="BU147" s="207"/>
    </row>
    <row r="148" spans="1:73" x14ac:dyDescent="0.25">
      <c r="A148" s="209" t="s">
        <v>4</v>
      </c>
      <c r="B148" s="346"/>
      <c r="C148" s="134"/>
      <c r="D148" s="132"/>
      <c r="E148" s="132"/>
      <c r="F148" s="132"/>
      <c r="G148" s="133"/>
      <c r="H148" s="132"/>
      <c r="I148" s="132"/>
      <c r="J148" s="132"/>
      <c r="K148" s="132"/>
      <c r="L148" s="133"/>
      <c r="M148" s="134"/>
      <c r="N148" s="132"/>
      <c r="O148" s="132"/>
      <c r="P148" s="132"/>
      <c r="Q148" s="132"/>
      <c r="R148" s="166"/>
      <c r="S148" s="136"/>
      <c r="T148" s="204"/>
      <c r="U148" s="136"/>
      <c r="V148" s="204"/>
      <c r="W148" s="166"/>
      <c r="X148" s="136"/>
      <c r="Y148" s="204"/>
      <c r="Z148" s="136"/>
      <c r="AA148" s="203"/>
      <c r="AB148" s="254"/>
      <c r="AC148" s="136"/>
      <c r="AD148" s="167"/>
      <c r="AE148" s="394"/>
      <c r="AF148" s="393"/>
      <c r="AG148" s="395"/>
      <c r="AH148" s="146"/>
      <c r="AI148" s="136"/>
      <c r="AJ148" s="242"/>
      <c r="AK148" s="394"/>
      <c r="AL148" s="393"/>
      <c r="AM148" s="242"/>
      <c r="AN148" s="243"/>
      <c r="AO148" s="393"/>
      <c r="AP148" s="167"/>
      <c r="AQ148" s="139"/>
      <c r="AR148" s="393"/>
      <c r="AS148" s="395"/>
      <c r="AT148" s="139"/>
      <c r="AU148" s="393"/>
      <c r="AV148" s="395"/>
      <c r="AW148" s="139"/>
      <c r="AX148" s="393"/>
      <c r="AY148" s="395"/>
      <c r="AZ148" s="204"/>
      <c r="BA148" s="147"/>
      <c r="BB148" s="203"/>
      <c r="BC148" s="204"/>
      <c r="BD148" s="147"/>
      <c r="BE148" s="203"/>
      <c r="BF148" s="149"/>
      <c r="BG148" s="150"/>
      <c r="BH148" s="150"/>
      <c r="BI148" s="139"/>
      <c r="BJ148" s="147"/>
      <c r="BK148" s="395"/>
      <c r="BL148" s="139"/>
      <c r="BM148" s="147"/>
      <c r="BN148" s="395"/>
      <c r="BO148" s="139"/>
      <c r="BP148" s="147"/>
      <c r="BQ148" s="203"/>
      <c r="BR148" s="393"/>
      <c r="BS148" s="147"/>
      <c r="BT148" s="203"/>
      <c r="BU148" s="207"/>
    </row>
    <row r="149" spans="1:73" x14ac:dyDescent="0.25">
      <c r="A149" s="4" t="s">
        <v>102</v>
      </c>
      <c r="B149" s="343" t="s">
        <v>103</v>
      </c>
      <c r="C149" s="134"/>
      <c r="D149" s="132"/>
      <c r="E149" s="132"/>
      <c r="F149" s="132"/>
      <c r="G149" s="133"/>
      <c r="H149" s="132"/>
      <c r="I149" s="132"/>
      <c r="J149" s="132"/>
      <c r="K149" s="132"/>
      <c r="L149" s="133"/>
      <c r="M149" s="134"/>
      <c r="N149" s="132"/>
      <c r="O149" s="132"/>
      <c r="P149" s="132"/>
      <c r="Q149" s="132"/>
      <c r="R149" s="166"/>
      <c r="S149" s="136"/>
      <c r="T149" s="399">
        <f>T154</f>
        <v>36.349999999999994</v>
      </c>
      <c r="U149" s="136" t="s">
        <v>80</v>
      </c>
      <c r="V149" s="399">
        <f>V154</f>
        <v>7.8500000000000005</v>
      </c>
      <c r="W149" s="166"/>
      <c r="X149" s="136"/>
      <c r="Y149" s="399">
        <f>Y154</f>
        <v>36.349999999999994</v>
      </c>
      <c r="Z149" s="136" t="s">
        <v>80</v>
      </c>
      <c r="AA149" s="400">
        <f>AA154</f>
        <v>7.8500000000000005</v>
      </c>
      <c r="AB149" s="399">
        <f t="shared" ref="AB149:AP149" si="38">AB154</f>
        <v>34.268999999999998</v>
      </c>
      <c r="AC149" s="399" t="str">
        <f t="shared" si="38"/>
        <v>/</v>
      </c>
      <c r="AD149" s="400">
        <f t="shared" si="38"/>
        <v>1.89</v>
      </c>
      <c r="AE149" s="399">
        <f t="shared" si="38"/>
        <v>44.393000000000008</v>
      </c>
      <c r="AF149" s="399">
        <f t="shared" si="38"/>
        <v>0</v>
      </c>
      <c r="AG149" s="400">
        <f t="shared" si="38"/>
        <v>0.85</v>
      </c>
      <c r="AH149" s="399">
        <f t="shared" si="38"/>
        <v>0</v>
      </c>
      <c r="AI149" s="399">
        <f t="shared" si="38"/>
        <v>0</v>
      </c>
      <c r="AJ149" s="400">
        <f t="shared" si="38"/>
        <v>0</v>
      </c>
      <c r="AK149" s="399">
        <f t="shared" si="38"/>
        <v>0</v>
      </c>
      <c r="AL149" s="399">
        <f t="shared" si="38"/>
        <v>0</v>
      </c>
      <c r="AM149" s="400">
        <f t="shared" si="38"/>
        <v>0</v>
      </c>
      <c r="AN149" s="399">
        <f t="shared" si="38"/>
        <v>78.662000000000006</v>
      </c>
      <c r="AO149" s="399" t="str">
        <f t="shared" si="38"/>
        <v>/</v>
      </c>
      <c r="AP149" s="399">
        <f t="shared" si="38"/>
        <v>2.7399999999999998</v>
      </c>
      <c r="AQ149" s="139"/>
      <c r="AR149" s="393"/>
      <c r="AS149" s="395"/>
      <c r="AT149" s="139"/>
      <c r="AU149" s="393"/>
      <c r="AV149" s="395"/>
      <c r="AW149" s="139"/>
      <c r="AX149" s="393"/>
      <c r="AY149" s="395"/>
      <c r="AZ149" s="399"/>
      <c r="BA149" s="147"/>
      <c r="BB149" s="400"/>
      <c r="BC149" s="399"/>
      <c r="BD149" s="147"/>
      <c r="BE149" s="400"/>
      <c r="BF149" s="149"/>
      <c r="BG149" s="150"/>
      <c r="BH149" s="150"/>
      <c r="BI149" s="139"/>
      <c r="BJ149" s="147"/>
      <c r="BK149" s="395"/>
      <c r="BL149" s="139"/>
      <c r="BM149" s="147"/>
      <c r="BN149" s="395"/>
      <c r="BO149" s="139"/>
      <c r="BP149" s="147"/>
      <c r="BQ149" s="400"/>
      <c r="BR149" s="393"/>
      <c r="BS149" s="147"/>
      <c r="BT149" s="400"/>
      <c r="BU149" s="207"/>
    </row>
    <row r="150" spans="1:73" ht="31.5" x14ac:dyDescent="0.25">
      <c r="A150" s="4" t="s">
        <v>104</v>
      </c>
      <c r="B150" s="343" t="s">
        <v>11</v>
      </c>
      <c r="C150" s="134"/>
      <c r="D150" s="132"/>
      <c r="E150" s="132"/>
      <c r="F150" s="132"/>
      <c r="G150" s="133"/>
      <c r="H150" s="132"/>
      <c r="I150" s="132"/>
      <c r="J150" s="132"/>
      <c r="K150" s="132"/>
      <c r="L150" s="133"/>
      <c r="M150" s="134"/>
      <c r="N150" s="132"/>
      <c r="O150" s="132"/>
      <c r="P150" s="132"/>
      <c r="Q150" s="132"/>
      <c r="R150" s="166"/>
      <c r="S150" s="136"/>
      <c r="T150" s="399"/>
      <c r="U150" s="136"/>
      <c r="V150" s="399"/>
      <c r="W150" s="166"/>
      <c r="X150" s="136"/>
      <c r="Y150" s="399"/>
      <c r="Z150" s="136"/>
      <c r="AA150" s="400"/>
      <c r="AB150" s="255"/>
      <c r="AC150" s="136"/>
      <c r="AD150" s="167"/>
      <c r="AE150" s="394"/>
      <c r="AF150" s="393"/>
      <c r="AG150" s="395"/>
      <c r="AH150" s="146"/>
      <c r="AI150" s="136"/>
      <c r="AJ150" s="242"/>
      <c r="AK150" s="394"/>
      <c r="AL150" s="393"/>
      <c r="AM150" s="242"/>
      <c r="AN150" s="243"/>
      <c r="AO150" s="393"/>
      <c r="AP150" s="167"/>
      <c r="AQ150" s="139"/>
      <c r="AR150" s="393"/>
      <c r="AS150" s="395"/>
      <c r="AT150" s="139"/>
      <c r="AU150" s="393"/>
      <c r="AV150" s="395"/>
      <c r="AW150" s="139"/>
      <c r="AX150" s="393"/>
      <c r="AY150" s="395"/>
      <c r="AZ150" s="399"/>
      <c r="BA150" s="147"/>
      <c r="BB150" s="400"/>
      <c r="BC150" s="399"/>
      <c r="BD150" s="147"/>
      <c r="BE150" s="400"/>
      <c r="BF150" s="149"/>
      <c r="BG150" s="150"/>
      <c r="BH150" s="150"/>
      <c r="BI150" s="139"/>
      <c r="BJ150" s="147"/>
      <c r="BK150" s="395"/>
      <c r="BL150" s="139"/>
      <c r="BM150" s="147"/>
      <c r="BN150" s="395"/>
      <c r="BO150" s="139"/>
      <c r="BP150" s="147"/>
      <c r="BQ150" s="400"/>
      <c r="BR150" s="393"/>
      <c r="BS150" s="147"/>
      <c r="BT150" s="400"/>
      <c r="BU150" s="207"/>
    </row>
    <row r="151" spans="1:73" x14ac:dyDescent="0.25">
      <c r="A151" s="209">
        <v>1</v>
      </c>
      <c r="B151" s="346" t="s">
        <v>3</v>
      </c>
      <c r="C151" s="134"/>
      <c r="D151" s="132"/>
      <c r="E151" s="132"/>
      <c r="F151" s="132"/>
      <c r="G151" s="133"/>
      <c r="H151" s="132"/>
      <c r="I151" s="132"/>
      <c r="J151" s="132"/>
      <c r="K151" s="132"/>
      <c r="L151" s="133"/>
      <c r="M151" s="134"/>
      <c r="N151" s="132"/>
      <c r="O151" s="132"/>
      <c r="P151" s="132"/>
      <c r="Q151" s="132"/>
      <c r="R151" s="166"/>
      <c r="S151" s="136"/>
      <c r="T151" s="399"/>
      <c r="U151" s="136"/>
      <c r="V151" s="399"/>
      <c r="W151" s="166"/>
      <c r="X151" s="136"/>
      <c r="Y151" s="399"/>
      <c r="Z151" s="136"/>
      <c r="AA151" s="400"/>
      <c r="AB151" s="252"/>
      <c r="AC151" s="136"/>
      <c r="AD151" s="167"/>
      <c r="AE151" s="394"/>
      <c r="AF151" s="393"/>
      <c r="AG151" s="395"/>
      <c r="AH151" s="146"/>
      <c r="AI151" s="136"/>
      <c r="AJ151" s="242"/>
      <c r="AK151" s="394"/>
      <c r="AL151" s="393"/>
      <c r="AM151" s="242"/>
      <c r="AN151" s="243"/>
      <c r="AO151" s="393"/>
      <c r="AP151" s="167"/>
      <c r="AQ151" s="139"/>
      <c r="AR151" s="393"/>
      <c r="AS151" s="395"/>
      <c r="AT151" s="139"/>
      <c r="AU151" s="393"/>
      <c r="AV151" s="395"/>
      <c r="AW151" s="139"/>
      <c r="AX151" s="393"/>
      <c r="AY151" s="395"/>
      <c r="AZ151" s="399"/>
      <c r="BA151" s="147"/>
      <c r="BB151" s="400"/>
      <c r="BC151" s="399"/>
      <c r="BD151" s="147"/>
      <c r="BE151" s="400"/>
      <c r="BF151" s="149"/>
      <c r="BG151" s="150"/>
      <c r="BH151" s="150"/>
      <c r="BI151" s="139"/>
      <c r="BJ151" s="147"/>
      <c r="BK151" s="395"/>
      <c r="BL151" s="139"/>
      <c r="BM151" s="147"/>
      <c r="BN151" s="395"/>
      <c r="BO151" s="139"/>
      <c r="BP151" s="147"/>
      <c r="BQ151" s="400"/>
      <c r="BR151" s="393"/>
      <c r="BS151" s="147"/>
      <c r="BT151" s="400"/>
      <c r="BU151" s="207"/>
    </row>
    <row r="152" spans="1:73" x14ac:dyDescent="0.25">
      <c r="A152" s="209">
        <v>2</v>
      </c>
      <c r="B152" s="346" t="s">
        <v>5</v>
      </c>
      <c r="C152" s="134"/>
      <c r="D152" s="132"/>
      <c r="E152" s="132"/>
      <c r="F152" s="132"/>
      <c r="G152" s="133"/>
      <c r="H152" s="132"/>
      <c r="I152" s="132"/>
      <c r="J152" s="132"/>
      <c r="K152" s="132"/>
      <c r="L152" s="133"/>
      <c r="M152" s="134"/>
      <c r="N152" s="132"/>
      <c r="O152" s="132"/>
      <c r="P152" s="132"/>
      <c r="Q152" s="132"/>
      <c r="R152" s="166"/>
      <c r="S152" s="136"/>
      <c r="T152" s="399"/>
      <c r="U152" s="136"/>
      <c r="V152" s="399"/>
      <c r="W152" s="166"/>
      <c r="X152" s="136"/>
      <c r="Y152" s="399"/>
      <c r="Z152" s="136"/>
      <c r="AA152" s="400"/>
      <c r="AB152" s="255"/>
      <c r="AC152" s="136"/>
      <c r="AD152" s="167"/>
      <c r="AE152" s="394"/>
      <c r="AF152" s="393"/>
      <c r="AG152" s="395"/>
      <c r="AH152" s="146"/>
      <c r="AI152" s="136"/>
      <c r="AJ152" s="242"/>
      <c r="AK152" s="394"/>
      <c r="AL152" s="393"/>
      <c r="AM152" s="242"/>
      <c r="AN152" s="243"/>
      <c r="AO152" s="393"/>
      <c r="AP152" s="167"/>
      <c r="AQ152" s="139"/>
      <c r="AR152" s="393"/>
      <c r="AS152" s="395"/>
      <c r="AT152" s="139"/>
      <c r="AU152" s="393"/>
      <c r="AV152" s="395"/>
      <c r="AW152" s="139"/>
      <c r="AX152" s="393"/>
      <c r="AY152" s="395"/>
      <c r="AZ152" s="399"/>
      <c r="BA152" s="147"/>
      <c r="BB152" s="400"/>
      <c r="BC152" s="399"/>
      <c r="BD152" s="147"/>
      <c r="BE152" s="400"/>
      <c r="BF152" s="149"/>
      <c r="BG152" s="150"/>
      <c r="BH152" s="150"/>
      <c r="BI152" s="139"/>
      <c r="BJ152" s="147"/>
      <c r="BK152" s="395"/>
      <c r="BL152" s="139"/>
      <c r="BM152" s="147"/>
      <c r="BN152" s="395"/>
      <c r="BO152" s="139"/>
      <c r="BP152" s="147"/>
      <c r="BQ152" s="400"/>
      <c r="BR152" s="393"/>
      <c r="BS152" s="147"/>
      <c r="BT152" s="400"/>
      <c r="BU152" s="207"/>
    </row>
    <row r="153" spans="1:73" x14ac:dyDescent="0.25">
      <c r="A153" s="209" t="s">
        <v>4</v>
      </c>
      <c r="B153" s="348"/>
      <c r="C153" s="134"/>
      <c r="D153" s="132"/>
      <c r="E153" s="132"/>
      <c r="F153" s="132"/>
      <c r="G153" s="133"/>
      <c r="H153" s="132"/>
      <c r="I153" s="132"/>
      <c r="J153" s="132"/>
      <c r="K153" s="132"/>
      <c r="L153" s="133"/>
      <c r="M153" s="134"/>
      <c r="N153" s="132"/>
      <c r="O153" s="132"/>
      <c r="P153" s="132"/>
      <c r="Q153" s="132"/>
      <c r="R153" s="166"/>
      <c r="S153" s="136"/>
      <c r="T153" s="399"/>
      <c r="U153" s="136"/>
      <c r="V153" s="399"/>
      <c r="W153" s="166"/>
      <c r="X153" s="136"/>
      <c r="Y153" s="399"/>
      <c r="Z153" s="136"/>
      <c r="AA153" s="400"/>
      <c r="AB153" s="252"/>
      <c r="AC153" s="136"/>
      <c r="AD153" s="167"/>
      <c r="AE153" s="394"/>
      <c r="AF153" s="393"/>
      <c r="AG153" s="395"/>
      <c r="AH153" s="146"/>
      <c r="AI153" s="136"/>
      <c r="AJ153" s="242"/>
      <c r="AK153" s="394"/>
      <c r="AL153" s="393"/>
      <c r="AM153" s="242"/>
      <c r="AN153" s="243"/>
      <c r="AO153" s="393"/>
      <c r="AP153" s="167"/>
      <c r="AQ153" s="139"/>
      <c r="AR153" s="393"/>
      <c r="AS153" s="395"/>
      <c r="AT153" s="139"/>
      <c r="AU153" s="393"/>
      <c r="AV153" s="395"/>
      <c r="AW153" s="139"/>
      <c r="AX153" s="393"/>
      <c r="AY153" s="395"/>
      <c r="AZ153" s="399"/>
      <c r="BA153" s="147"/>
      <c r="BB153" s="400"/>
      <c r="BC153" s="399"/>
      <c r="BD153" s="147"/>
      <c r="BE153" s="400"/>
      <c r="BF153" s="149"/>
      <c r="BG153" s="150"/>
      <c r="BH153" s="150"/>
      <c r="BI153" s="139"/>
      <c r="BJ153" s="147"/>
      <c r="BK153" s="395"/>
      <c r="BL153" s="139"/>
      <c r="BM153" s="147"/>
      <c r="BN153" s="395"/>
      <c r="BO153" s="139"/>
      <c r="BP153" s="147"/>
      <c r="BQ153" s="400"/>
      <c r="BR153" s="393"/>
      <c r="BS153" s="147"/>
      <c r="BT153" s="400"/>
      <c r="BU153" s="207"/>
    </row>
    <row r="154" spans="1:73" x14ac:dyDescent="0.25">
      <c r="A154" s="4" t="s">
        <v>105</v>
      </c>
      <c r="B154" s="343" t="s">
        <v>106</v>
      </c>
      <c r="C154" s="134"/>
      <c r="D154" s="132"/>
      <c r="E154" s="132"/>
      <c r="F154" s="132"/>
      <c r="G154" s="133"/>
      <c r="H154" s="132"/>
      <c r="I154" s="132"/>
      <c r="J154" s="132"/>
      <c r="K154" s="132"/>
      <c r="L154" s="133"/>
      <c r="M154" s="134"/>
      <c r="N154" s="132"/>
      <c r="O154" s="132"/>
      <c r="P154" s="132"/>
      <c r="Q154" s="132"/>
      <c r="R154" s="166"/>
      <c r="S154" s="136"/>
      <c r="T154" s="399">
        <f>SUM(T155:T173)</f>
        <v>36.349999999999994</v>
      </c>
      <c r="U154" s="136" t="s">
        <v>80</v>
      </c>
      <c r="V154" s="399">
        <f>SUM(V155:V173)</f>
        <v>7.8500000000000005</v>
      </c>
      <c r="W154" s="166"/>
      <c r="X154" s="136"/>
      <c r="Y154" s="399">
        <f>SUM(Y155:Y173)</f>
        <v>36.349999999999994</v>
      </c>
      <c r="Z154" s="136" t="s">
        <v>80</v>
      </c>
      <c r="AA154" s="400">
        <f>SUM(AA155:AA173)</f>
        <v>7.8500000000000005</v>
      </c>
      <c r="AB154" s="399">
        <f>SUM(AB155:AB173)</f>
        <v>34.268999999999998</v>
      </c>
      <c r="AC154" s="136" t="s">
        <v>80</v>
      </c>
      <c r="AD154" s="400">
        <f t="shared" ref="AD154:AN154" si="39">SUM(AD155:AD173)</f>
        <v>1.89</v>
      </c>
      <c r="AE154" s="399">
        <f t="shared" si="39"/>
        <v>44.393000000000008</v>
      </c>
      <c r="AF154" s="136">
        <f t="shared" si="39"/>
        <v>0</v>
      </c>
      <c r="AG154" s="400">
        <f t="shared" si="39"/>
        <v>0.85</v>
      </c>
      <c r="AH154" s="399">
        <f t="shared" si="39"/>
        <v>0</v>
      </c>
      <c r="AI154" s="136">
        <f t="shared" si="39"/>
        <v>0</v>
      </c>
      <c r="AJ154" s="400">
        <f t="shared" si="39"/>
        <v>0</v>
      </c>
      <c r="AK154" s="399">
        <f t="shared" si="39"/>
        <v>0</v>
      </c>
      <c r="AL154" s="136">
        <f t="shared" si="39"/>
        <v>0</v>
      </c>
      <c r="AM154" s="400">
        <f t="shared" si="39"/>
        <v>0</v>
      </c>
      <c r="AN154" s="399">
        <f t="shared" si="39"/>
        <v>78.662000000000006</v>
      </c>
      <c r="AO154" s="136" t="s">
        <v>80</v>
      </c>
      <c r="AP154" s="400">
        <f t="shared" ref="AP154:BO154" si="40">SUM(AP155:AP173)</f>
        <v>2.7399999999999998</v>
      </c>
      <c r="AQ154" s="399">
        <f t="shared" si="40"/>
        <v>0</v>
      </c>
      <c r="AR154" s="136">
        <f t="shared" si="40"/>
        <v>0</v>
      </c>
      <c r="AS154" s="400">
        <f t="shared" si="40"/>
        <v>0</v>
      </c>
      <c r="AT154" s="399">
        <f t="shared" si="40"/>
        <v>0</v>
      </c>
      <c r="AU154" s="136">
        <f t="shared" si="40"/>
        <v>0</v>
      </c>
      <c r="AV154" s="400">
        <f t="shared" si="40"/>
        <v>0</v>
      </c>
      <c r="AW154" s="399">
        <f t="shared" si="40"/>
        <v>0</v>
      </c>
      <c r="AX154" s="136">
        <f t="shared" si="40"/>
        <v>0</v>
      </c>
      <c r="AY154" s="400">
        <f t="shared" si="40"/>
        <v>0</v>
      </c>
      <c r="AZ154" s="399">
        <f t="shared" si="40"/>
        <v>0</v>
      </c>
      <c r="BA154" s="136">
        <f t="shared" si="40"/>
        <v>0</v>
      </c>
      <c r="BB154" s="400">
        <f t="shared" si="40"/>
        <v>0</v>
      </c>
      <c r="BC154" s="399">
        <f t="shared" si="40"/>
        <v>0</v>
      </c>
      <c r="BD154" s="136">
        <f t="shared" si="40"/>
        <v>0</v>
      </c>
      <c r="BE154" s="400">
        <f t="shared" si="40"/>
        <v>0</v>
      </c>
      <c r="BF154" s="399">
        <f t="shared" si="40"/>
        <v>0</v>
      </c>
      <c r="BG154" s="136">
        <f t="shared" si="40"/>
        <v>0</v>
      </c>
      <c r="BH154" s="400">
        <f t="shared" si="40"/>
        <v>0</v>
      </c>
      <c r="BI154" s="399">
        <f t="shared" si="40"/>
        <v>0</v>
      </c>
      <c r="BJ154" s="136">
        <f t="shared" si="40"/>
        <v>0</v>
      </c>
      <c r="BK154" s="400">
        <f t="shared" si="40"/>
        <v>0</v>
      </c>
      <c r="BL154" s="399">
        <f t="shared" si="40"/>
        <v>0</v>
      </c>
      <c r="BM154" s="136">
        <f t="shared" si="40"/>
        <v>0</v>
      </c>
      <c r="BN154" s="400">
        <f t="shared" si="40"/>
        <v>0</v>
      </c>
      <c r="BO154" s="399">
        <f t="shared" si="40"/>
        <v>0</v>
      </c>
      <c r="BP154" s="136"/>
      <c r="BQ154" s="400"/>
      <c r="BR154" s="399"/>
      <c r="BS154" s="136"/>
      <c r="BT154" s="400"/>
      <c r="BU154" s="207"/>
    </row>
    <row r="155" spans="1:73" x14ac:dyDescent="0.25">
      <c r="A155" s="212">
        <v>1</v>
      </c>
      <c r="B155" s="382" t="s">
        <v>108</v>
      </c>
      <c r="C155" s="134"/>
      <c r="D155" s="132"/>
      <c r="E155" s="132"/>
      <c r="F155" s="132"/>
      <c r="G155" s="133"/>
      <c r="H155" s="132"/>
      <c r="I155" s="132"/>
      <c r="J155" s="132"/>
      <c r="K155" s="132"/>
      <c r="L155" s="133"/>
      <c r="M155" s="134"/>
      <c r="N155" s="132"/>
      <c r="O155" s="132"/>
      <c r="P155" s="132"/>
      <c r="Q155" s="132"/>
      <c r="R155" s="166"/>
      <c r="S155" s="136"/>
      <c r="T155" s="399"/>
      <c r="U155" s="136"/>
      <c r="V155" s="399"/>
      <c r="W155" s="166"/>
      <c r="X155" s="136"/>
      <c r="Y155" s="399"/>
      <c r="Z155" s="136"/>
      <c r="AA155" s="400"/>
      <c r="AB155" s="252"/>
      <c r="AC155" s="136"/>
      <c r="AD155" s="167"/>
      <c r="AE155" s="394"/>
      <c r="AF155" s="393"/>
      <c r="AG155" s="395"/>
      <c r="AH155" s="146"/>
      <c r="AI155" s="136"/>
      <c r="AJ155" s="242"/>
      <c r="AK155" s="394"/>
      <c r="AL155" s="393"/>
      <c r="AM155" s="242"/>
      <c r="AN155" s="243"/>
      <c r="AO155" s="393"/>
      <c r="AP155" s="167"/>
      <c r="AQ155" s="139"/>
      <c r="AR155" s="393"/>
      <c r="AS155" s="395"/>
      <c r="AT155" s="139"/>
      <c r="AU155" s="393"/>
      <c r="AV155" s="395"/>
      <c r="AW155" s="139"/>
      <c r="AX155" s="393"/>
      <c r="AY155" s="395"/>
      <c r="AZ155" s="399"/>
      <c r="BA155" s="147"/>
      <c r="BB155" s="400"/>
      <c r="BC155" s="399"/>
      <c r="BD155" s="147"/>
      <c r="BE155" s="400"/>
      <c r="BF155" s="149"/>
      <c r="BG155" s="150"/>
      <c r="BH155" s="150"/>
      <c r="BI155" s="139"/>
      <c r="BJ155" s="147"/>
      <c r="BK155" s="395"/>
      <c r="BL155" s="139"/>
      <c r="BM155" s="147"/>
      <c r="BN155" s="395"/>
      <c r="BO155" s="139"/>
      <c r="BP155" s="147"/>
      <c r="BQ155" s="400"/>
      <c r="BR155" s="393"/>
      <c r="BS155" s="147"/>
      <c r="BT155" s="400"/>
      <c r="BU155" s="207"/>
    </row>
    <row r="156" spans="1:73" ht="63" x14ac:dyDescent="0.25">
      <c r="A156" s="209">
        <v>2</v>
      </c>
      <c r="B156" s="197" t="s">
        <v>109</v>
      </c>
      <c r="C156" s="134"/>
      <c r="D156" s="132"/>
      <c r="E156" s="132"/>
      <c r="F156" s="132"/>
      <c r="G156" s="133"/>
      <c r="H156" s="132"/>
      <c r="I156" s="132"/>
      <c r="J156" s="132"/>
      <c r="K156" s="132"/>
      <c r="L156" s="133"/>
      <c r="M156" s="134"/>
      <c r="N156" s="132"/>
      <c r="O156" s="132"/>
      <c r="P156" s="132"/>
      <c r="Q156" s="132"/>
      <c r="R156" s="166"/>
      <c r="S156" s="136"/>
      <c r="T156" s="168">
        <v>7.5</v>
      </c>
      <c r="U156" s="136" t="str">
        <f t="shared" ref="U156:U173" si="41">IF(AND(T156=0,V156=0),"","/")</f>
        <v>/</v>
      </c>
      <c r="V156" s="168">
        <v>1.5</v>
      </c>
      <c r="W156" s="166"/>
      <c r="X156" s="136"/>
      <c r="Y156" s="168">
        <f>E156+J156+O156+T156</f>
        <v>7.5</v>
      </c>
      <c r="Z156" s="136" t="str">
        <f t="shared" ref="Z156:Z172" si="42">IF(AND(Y156=0,AA156=0),"","/")</f>
        <v>/</v>
      </c>
      <c r="AA156" s="355">
        <f>G156+L156+Q156+V156</f>
        <v>1.5</v>
      </c>
      <c r="AB156" s="252"/>
      <c r="AC156" s="136"/>
      <c r="AD156" s="167"/>
      <c r="AE156" s="394"/>
      <c r="AF156" s="393"/>
      <c r="AG156" s="395"/>
      <c r="AH156" s="146"/>
      <c r="AI156" s="136"/>
      <c r="AJ156" s="242"/>
      <c r="AK156" s="394"/>
      <c r="AL156" s="393"/>
      <c r="AM156" s="242"/>
      <c r="AN156" s="243">
        <f>AB156+AE156+AH156+AK156</f>
        <v>0</v>
      </c>
      <c r="AO156" s="393"/>
      <c r="AP156" s="167">
        <f>AD156+AG156+AJ156+AM156</f>
        <v>0</v>
      </c>
      <c r="AQ156" s="139"/>
      <c r="AR156" s="393"/>
      <c r="AS156" s="395"/>
      <c r="AT156" s="139"/>
      <c r="AU156" s="393"/>
      <c r="AV156" s="395"/>
      <c r="AW156" s="139"/>
      <c r="AX156" s="393"/>
      <c r="AY156" s="395"/>
      <c r="AZ156" s="168"/>
      <c r="BA156" s="147"/>
      <c r="BB156" s="355"/>
      <c r="BC156" s="168">
        <f>AQ156+AT156+AW156+AZ156</f>
        <v>0</v>
      </c>
      <c r="BD156" s="147"/>
      <c r="BE156" s="355">
        <f>AS156+AV156+AY156+BB156</f>
        <v>0</v>
      </c>
      <c r="BF156" s="149"/>
      <c r="BG156" s="150"/>
      <c r="BH156" s="150"/>
      <c r="BI156" s="139"/>
      <c r="BJ156" s="399"/>
      <c r="BK156" s="136"/>
      <c r="BL156" s="139"/>
      <c r="BM156" s="147"/>
      <c r="BN156" s="395"/>
      <c r="BO156" s="139"/>
      <c r="BP156" s="147"/>
      <c r="BQ156" s="355"/>
      <c r="BR156" s="381">
        <f>BF156+BI156+BL156+BO156</f>
        <v>0</v>
      </c>
      <c r="BS156" s="147"/>
      <c r="BT156" s="355">
        <f>BH156+BK156+BN156+BQ156</f>
        <v>0</v>
      </c>
      <c r="BU156" s="207"/>
    </row>
    <row r="157" spans="1:73" x14ac:dyDescent="0.25">
      <c r="A157" s="212">
        <v>3</v>
      </c>
      <c r="B157" s="31" t="s">
        <v>87</v>
      </c>
      <c r="C157" s="134"/>
      <c r="D157" s="132"/>
      <c r="E157" s="132"/>
      <c r="F157" s="132"/>
      <c r="G157" s="133"/>
      <c r="H157" s="132"/>
      <c r="I157" s="132"/>
      <c r="J157" s="132"/>
      <c r="K157" s="132"/>
      <c r="L157" s="133"/>
      <c r="M157" s="134"/>
      <c r="N157" s="132"/>
      <c r="O157" s="132"/>
      <c r="P157" s="132"/>
      <c r="Q157" s="132"/>
      <c r="R157" s="166"/>
      <c r="S157" s="136"/>
      <c r="T157" s="168">
        <v>0</v>
      </c>
      <c r="U157" s="136" t="str">
        <f t="shared" si="41"/>
        <v/>
      </c>
      <c r="V157" s="168"/>
      <c r="W157" s="166"/>
      <c r="X157" s="136"/>
      <c r="Y157" s="168">
        <f t="shared" ref="Y157:Y173" si="43">E157+J157+O157+T157</f>
        <v>0</v>
      </c>
      <c r="Z157" s="136" t="str">
        <f t="shared" si="42"/>
        <v/>
      </c>
      <c r="AA157" s="355">
        <f t="shared" ref="AA157:AA173" si="44">G157+L157+Q157+V157</f>
        <v>0</v>
      </c>
      <c r="AB157" s="251"/>
      <c r="AC157" s="136"/>
      <c r="AD157" s="167"/>
      <c r="AE157" s="394"/>
      <c r="AF157" s="393"/>
      <c r="AG157" s="395"/>
      <c r="AH157" s="146"/>
      <c r="AI157" s="136"/>
      <c r="AJ157" s="242"/>
      <c r="AK157" s="394"/>
      <c r="AL157" s="393"/>
      <c r="AM157" s="242"/>
      <c r="AN157" s="243">
        <f t="shared" ref="AN157:AN173" si="45">AB157+AE157+AH157+AK157</f>
        <v>0</v>
      </c>
      <c r="AO157" s="393"/>
      <c r="AP157" s="167">
        <f t="shared" ref="AP157:AP173" si="46">AD157+AG157+AJ157+AM157</f>
        <v>0</v>
      </c>
      <c r="AQ157" s="139"/>
      <c r="AR157" s="393"/>
      <c r="AS157" s="395"/>
      <c r="AT157" s="139"/>
      <c r="AU157" s="393"/>
      <c r="AV157" s="395"/>
      <c r="AW157" s="139"/>
      <c r="AX157" s="393"/>
      <c r="AY157" s="395"/>
      <c r="AZ157" s="168"/>
      <c r="BA157" s="147"/>
      <c r="BB157" s="355"/>
      <c r="BC157" s="168">
        <f t="shared" ref="BC157:BC173" si="47">AQ157+AT157+AW157+AZ157</f>
        <v>0</v>
      </c>
      <c r="BD157" s="147"/>
      <c r="BE157" s="355">
        <f t="shared" ref="BE157:BE173" si="48">AS157+AV157+AY157+BB157</f>
        <v>0</v>
      </c>
      <c r="BF157" s="149"/>
      <c r="BG157" s="150"/>
      <c r="BH157" s="150"/>
      <c r="BI157" s="139"/>
      <c r="BJ157" s="147"/>
      <c r="BK157" s="395"/>
      <c r="BL157" s="139"/>
      <c r="BM157" s="147"/>
      <c r="BN157" s="395"/>
      <c r="BO157" s="139"/>
      <c r="BP157" s="147"/>
      <c r="BQ157" s="355"/>
      <c r="BR157" s="381">
        <f t="shared" ref="BR157:BR173" si="49">BF157+BI157+BL157+BO157</f>
        <v>0</v>
      </c>
      <c r="BS157" s="147"/>
      <c r="BT157" s="355">
        <f t="shared" ref="BT157:BT173" si="50">BH157+BK157+BN157+BQ157</f>
        <v>0</v>
      </c>
      <c r="BU157" s="207"/>
    </row>
    <row r="158" spans="1:73" ht="47.25" x14ac:dyDescent="0.25">
      <c r="A158" s="209">
        <v>4</v>
      </c>
      <c r="B158" s="213" t="s">
        <v>110</v>
      </c>
      <c r="C158" s="134"/>
      <c r="D158" s="132"/>
      <c r="E158" s="132"/>
      <c r="F158" s="132"/>
      <c r="G158" s="133"/>
      <c r="H158" s="132"/>
      <c r="I158" s="132"/>
      <c r="J158" s="132"/>
      <c r="K158" s="132"/>
      <c r="L158" s="133"/>
      <c r="M158" s="134"/>
      <c r="N158" s="132"/>
      <c r="O158" s="132"/>
      <c r="P158" s="132"/>
      <c r="Q158" s="132"/>
      <c r="R158" s="166"/>
      <c r="S158" s="136"/>
      <c r="T158" s="168">
        <v>0.9</v>
      </c>
      <c r="U158" s="136" t="str">
        <f t="shared" si="41"/>
        <v>/</v>
      </c>
      <c r="V158" s="168">
        <v>0.25</v>
      </c>
      <c r="W158" s="166"/>
      <c r="X158" s="136"/>
      <c r="Y158" s="168">
        <f t="shared" si="43"/>
        <v>0.9</v>
      </c>
      <c r="Z158" s="136" t="str">
        <f t="shared" si="42"/>
        <v>/</v>
      </c>
      <c r="AA158" s="355">
        <f t="shared" si="44"/>
        <v>0.25</v>
      </c>
      <c r="AB158" s="255"/>
      <c r="AC158" s="136"/>
      <c r="AD158" s="167"/>
      <c r="AE158" s="394"/>
      <c r="AF158" s="393"/>
      <c r="AG158" s="395"/>
      <c r="AH158" s="146"/>
      <c r="AI158" s="136"/>
      <c r="AJ158" s="242"/>
      <c r="AK158" s="394"/>
      <c r="AL158" s="393"/>
      <c r="AM158" s="242"/>
      <c r="AN158" s="243">
        <f t="shared" si="45"/>
        <v>0</v>
      </c>
      <c r="AO158" s="393"/>
      <c r="AP158" s="167">
        <f t="shared" si="46"/>
        <v>0</v>
      </c>
      <c r="AQ158" s="139"/>
      <c r="AR158" s="393"/>
      <c r="AS158" s="395"/>
      <c r="AT158" s="139"/>
      <c r="AU158" s="393"/>
      <c r="AV158" s="395"/>
      <c r="AW158" s="139"/>
      <c r="AX158" s="393"/>
      <c r="AY158" s="395"/>
      <c r="AZ158" s="168"/>
      <c r="BA158" s="147"/>
      <c r="BB158" s="355"/>
      <c r="BC158" s="168">
        <f t="shared" si="47"/>
        <v>0</v>
      </c>
      <c r="BD158" s="147"/>
      <c r="BE158" s="355">
        <f t="shared" si="48"/>
        <v>0</v>
      </c>
      <c r="BF158" s="149"/>
      <c r="BG158" s="150"/>
      <c r="BH158" s="150"/>
      <c r="BI158" s="139"/>
      <c r="BJ158" s="147"/>
      <c r="BK158" s="395"/>
      <c r="BL158" s="139"/>
      <c r="BM158" s="147"/>
      <c r="BN158" s="395"/>
      <c r="BO158" s="139"/>
      <c r="BP158" s="147"/>
      <c r="BQ158" s="355"/>
      <c r="BR158" s="381">
        <f t="shared" si="49"/>
        <v>0</v>
      </c>
      <c r="BS158" s="147"/>
      <c r="BT158" s="355">
        <f t="shared" si="50"/>
        <v>0</v>
      </c>
      <c r="BU158" s="207"/>
    </row>
    <row r="159" spans="1:73" x14ac:dyDescent="0.25">
      <c r="A159" s="212">
        <v>5</v>
      </c>
      <c r="B159" s="31" t="s">
        <v>111</v>
      </c>
      <c r="C159" s="134"/>
      <c r="D159" s="132"/>
      <c r="E159" s="132"/>
      <c r="F159" s="132"/>
      <c r="G159" s="133"/>
      <c r="H159" s="132"/>
      <c r="I159" s="132"/>
      <c r="J159" s="132"/>
      <c r="K159" s="132"/>
      <c r="L159" s="133"/>
      <c r="M159" s="134"/>
      <c r="N159" s="132"/>
      <c r="O159" s="132"/>
      <c r="P159" s="132"/>
      <c r="Q159" s="132"/>
      <c r="R159" s="166"/>
      <c r="S159" s="136"/>
      <c r="T159" s="168">
        <v>0</v>
      </c>
      <c r="U159" s="136" t="str">
        <f t="shared" si="41"/>
        <v/>
      </c>
      <c r="V159" s="168"/>
      <c r="W159" s="166"/>
      <c r="X159" s="136"/>
      <c r="Y159" s="168">
        <f t="shared" si="43"/>
        <v>0</v>
      </c>
      <c r="Z159" s="136" t="str">
        <f t="shared" si="42"/>
        <v/>
      </c>
      <c r="AA159" s="355">
        <f t="shared" si="44"/>
        <v>0</v>
      </c>
      <c r="AB159" s="252"/>
      <c r="AC159" s="136"/>
      <c r="AD159" s="167"/>
      <c r="AE159" s="394"/>
      <c r="AF159" s="393"/>
      <c r="AG159" s="395"/>
      <c r="AH159" s="146"/>
      <c r="AI159" s="136"/>
      <c r="AJ159" s="242"/>
      <c r="AK159" s="394"/>
      <c r="AL159" s="393"/>
      <c r="AM159" s="242"/>
      <c r="AN159" s="243">
        <f t="shared" si="45"/>
        <v>0</v>
      </c>
      <c r="AO159" s="393"/>
      <c r="AP159" s="167">
        <f t="shared" si="46"/>
        <v>0</v>
      </c>
      <c r="AQ159" s="139"/>
      <c r="AR159" s="393"/>
      <c r="AS159" s="395"/>
      <c r="AT159" s="139"/>
      <c r="AU159" s="393"/>
      <c r="AV159" s="395"/>
      <c r="AW159" s="139"/>
      <c r="AX159" s="393"/>
      <c r="AY159" s="395"/>
      <c r="AZ159" s="168"/>
      <c r="BA159" s="147"/>
      <c r="BB159" s="355"/>
      <c r="BC159" s="168">
        <f t="shared" si="47"/>
        <v>0</v>
      </c>
      <c r="BD159" s="147"/>
      <c r="BE159" s="355">
        <f t="shared" si="48"/>
        <v>0</v>
      </c>
      <c r="BF159" s="149"/>
      <c r="BG159" s="150"/>
      <c r="BH159" s="150"/>
      <c r="BI159" s="139"/>
      <c r="BJ159" s="147"/>
      <c r="BK159" s="395"/>
      <c r="BL159" s="139"/>
      <c r="BM159" s="147"/>
      <c r="BN159" s="395"/>
      <c r="BO159" s="139"/>
      <c r="BP159" s="147"/>
      <c r="BQ159" s="355"/>
      <c r="BR159" s="381">
        <f t="shared" si="49"/>
        <v>0</v>
      </c>
      <c r="BS159" s="147"/>
      <c r="BT159" s="355">
        <f t="shared" si="50"/>
        <v>0</v>
      </c>
      <c r="BU159" s="207"/>
    </row>
    <row r="160" spans="1:73" ht="78.75" x14ac:dyDescent="0.25">
      <c r="A160" s="209">
        <v>6</v>
      </c>
      <c r="B160" s="213" t="s">
        <v>112</v>
      </c>
      <c r="C160" s="134"/>
      <c r="D160" s="132"/>
      <c r="E160" s="132"/>
      <c r="F160" s="132"/>
      <c r="G160" s="133"/>
      <c r="H160" s="132"/>
      <c r="I160" s="132"/>
      <c r="J160" s="132"/>
      <c r="K160" s="132"/>
      <c r="L160" s="133"/>
      <c r="M160" s="134"/>
      <c r="N160" s="132"/>
      <c r="O160" s="132"/>
      <c r="P160" s="132"/>
      <c r="Q160" s="132"/>
      <c r="R160" s="166"/>
      <c r="S160" s="136"/>
      <c r="T160" s="168">
        <v>1.2</v>
      </c>
      <c r="U160" s="136" t="str">
        <f t="shared" si="41"/>
        <v>/</v>
      </c>
      <c r="V160" s="168">
        <v>0.25</v>
      </c>
      <c r="W160" s="166"/>
      <c r="X160" s="136"/>
      <c r="Y160" s="168">
        <f t="shared" si="43"/>
        <v>1.2</v>
      </c>
      <c r="Z160" s="136" t="str">
        <f t="shared" si="42"/>
        <v>/</v>
      </c>
      <c r="AA160" s="355">
        <f t="shared" si="44"/>
        <v>0.25</v>
      </c>
      <c r="AB160" s="252"/>
      <c r="AC160" s="136"/>
      <c r="AD160" s="167"/>
      <c r="AE160" s="394"/>
      <c r="AF160" s="393"/>
      <c r="AG160" s="395"/>
      <c r="AH160" s="146"/>
      <c r="AI160" s="136"/>
      <c r="AJ160" s="242"/>
      <c r="AK160" s="394"/>
      <c r="AL160" s="393"/>
      <c r="AM160" s="242"/>
      <c r="AN160" s="243">
        <f t="shared" si="45"/>
        <v>0</v>
      </c>
      <c r="AO160" s="393"/>
      <c r="AP160" s="167">
        <f t="shared" si="46"/>
        <v>0</v>
      </c>
      <c r="AQ160" s="139"/>
      <c r="AR160" s="393"/>
      <c r="AS160" s="395"/>
      <c r="AT160" s="139"/>
      <c r="AU160" s="393"/>
      <c r="AV160" s="395"/>
      <c r="AW160" s="139"/>
      <c r="AX160" s="393"/>
      <c r="AY160" s="395"/>
      <c r="AZ160" s="168"/>
      <c r="BA160" s="147"/>
      <c r="BB160" s="355"/>
      <c r="BC160" s="168">
        <f t="shared" si="47"/>
        <v>0</v>
      </c>
      <c r="BD160" s="147"/>
      <c r="BE160" s="355">
        <f t="shared" si="48"/>
        <v>0</v>
      </c>
      <c r="BF160" s="149"/>
      <c r="BG160" s="150"/>
      <c r="BH160" s="150"/>
      <c r="BI160" s="139"/>
      <c r="BJ160" s="147"/>
      <c r="BK160" s="395"/>
      <c r="BL160" s="139"/>
      <c r="BM160" s="147"/>
      <c r="BN160" s="395"/>
      <c r="BO160" s="139"/>
      <c r="BP160" s="147"/>
      <c r="BQ160" s="355"/>
      <c r="BR160" s="381">
        <f t="shared" si="49"/>
        <v>0</v>
      </c>
      <c r="BS160" s="147"/>
      <c r="BT160" s="355">
        <f t="shared" si="50"/>
        <v>0</v>
      </c>
      <c r="BU160" s="207"/>
    </row>
    <row r="161" spans="1:73" x14ac:dyDescent="0.25">
      <c r="A161" s="212">
        <v>7</v>
      </c>
      <c r="B161" s="31" t="s">
        <v>113</v>
      </c>
      <c r="C161" s="134"/>
      <c r="D161" s="132"/>
      <c r="E161" s="132"/>
      <c r="F161" s="132"/>
      <c r="G161" s="133"/>
      <c r="H161" s="132"/>
      <c r="I161" s="132"/>
      <c r="J161" s="132"/>
      <c r="K161" s="132"/>
      <c r="L161" s="133"/>
      <c r="M161" s="134"/>
      <c r="N161" s="132"/>
      <c r="O161" s="132"/>
      <c r="P161" s="132"/>
      <c r="Q161" s="132"/>
      <c r="R161" s="166"/>
      <c r="S161" s="136"/>
      <c r="T161" s="168">
        <v>0</v>
      </c>
      <c r="U161" s="136" t="str">
        <f t="shared" si="41"/>
        <v/>
      </c>
      <c r="V161" s="168"/>
      <c r="W161" s="166"/>
      <c r="X161" s="136"/>
      <c r="Y161" s="168">
        <f t="shared" si="43"/>
        <v>0</v>
      </c>
      <c r="Z161" s="136" t="str">
        <f t="shared" si="42"/>
        <v/>
      </c>
      <c r="AA161" s="355">
        <f t="shared" si="44"/>
        <v>0</v>
      </c>
      <c r="AB161" s="252"/>
      <c r="AC161" s="136"/>
      <c r="AD161" s="167"/>
      <c r="AE161" s="394"/>
      <c r="AF161" s="393"/>
      <c r="AG161" s="395"/>
      <c r="AH161" s="146"/>
      <c r="AI161" s="136"/>
      <c r="AJ161" s="242"/>
      <c r="AK161" s="394"/>
      <c r="AL161" s="393"/>
      <c r="AM161" s="242"/>
      <c r="AN161" s="243">
        <f t="shared" si="45"/>
        <v>0</v>
      </c>
      <c r="AO161" s="393"/>
      <c r="AP161" s="167">
        <f t="shared" si="46"/>
        <v>0</v>
      </c>
      <c r="AQ161" s="139"/>
      <c r="AR161" s="393"/>
      <c r="AS161" s="395"/>
      <c r="AT161" s="139"/>
      <c r="AU161" s="393"/>
      <c r="AV161" s="395"/>
      <c r="AW161" s="139"/>
      <c r="AX161" s="393"/>
      <c r="AY161" s="395"/>
      <c r="AZ161" s="168"/>
      <c r="BA161" s="147"/>
      <c r="BB161" s="355"/>
      <c r="BC161" s="168">
        <f t="shared" si="47"/>
        <v>0</v>
      </c>
      <c r="BD161" s="147"/>
      <c r="BE161" s="355">
        <f t="shared" si="48"/>
        <v>0</v>
      </c>
      <c r="BF161" s="149"/>
      <c r="BG161" s="150"/>
      <c r="BH161" s="150"/>
      <c r="BI161" s="139"/>
      <c r="BJ161" s="147"/>
      <c r="BK161" s="395"/>
      <c r="BL161" s="139"/>
      <c r="BM161" s="147"/>
      <c r="BN161" s="395"/>
      <c r="BO161" s="139"/>
      <c r="BP161" s="147"/>
      <c r="BQ161" s="355"/>
      <c r="BR161" s="381">
        <f t="shared" si="49"/>
        <v>0</v>
      </c>
      <c r="BS161" s="147"/>
      <c r="BT161" s="355">
        <f t="shared" si="50"/>
        <v>0</v>
      </c>
      <c r="BU161" s="207"/>
    </row>
    <row r="162" spans="1:73" ht="63" x14ac:dyDescent="0.25">
      <c r="A162" s="209">
        <v>8</v>
      </c>
      <c r="B162" s="213" t="s">
        <v>114</v>
      </c>
      <c r="C162" s="134"/>
      <c r="D162" s="132"/>
      <c r="E162" s="132"/>
      <c r="F162" s="132"/>
      <c r="G162" s="133"/>
      <c r="H162" s="132"/>
      <c r="I162" s="132"/>
      <c r="J162" s="132"/>
      <c r="K162" s="132"/>
      <c r="L162" s="133"/>
      <c r="M162" s="134"/>
      <c r="N162" s="132"/>
      <c r="O162" s="132"/>
      <c r="P162" s="132"/>
      <c r="Q162" s="132"/>
      <c r="R162" s="166"/>
      <c r="S162" s="136"/>
      <c r="T162" s="168">
        <v>1</v>
      </c>
      <c r="U162" s="136" t="str">
        <f t="shared" si="41"/>
        <v>/</v>
      </c>
      <c r="V162" s="168">
        <v>0.5</v>
      </c>
      <c r="W162" s="166"/>
      <c r="X162" s="136"/>
      <c r="Y162" s="168">
        <f t="shared" si="43"/>
        <v>1</v>
      </c>
      <c r="Z162" s="136" t="str">
        <f t="shared" si="42"/>
        <v>/</v>
      </c>
      <c r="AA162" s="355">
        <f t="shared" si="44"/>
        <v>0.5</v>
      </c>
      <c r="AB162" s="252"/>
      <c r="AC162" s="136"/>
      <c r="AD162" s="167"/>
      <c r="AE162" s="394"/>
      <c r="AF162" s="393"/>
      <c r="AG162" s="395"/>
      <c r="AH162" s="146"/>
      <c r="AI162" s="136"/>
      <c r="AJ162" s="242"/>
      <c r="AK162" s="394"/>
      <c r="AL162" s="393"/>
      <c r="AM162" s="242"/>
      <c r="AN162" s="243">
        <f t="shared" si="45"/>
        <v>0</v>
      </c>
      <c r="AO162" s="393"/>
      <c r="AP162" s="167">
        <f t="shared" si="46"/>
        <v>0</v>
      </c>
      <c r="AQ162" s="139"/>
      <c r="AR162" s="393"/>
      <c r="AS162" s="395"/>
      <c r="AT162" s="139"/>
      <c r="AU162" s="393"/>
      <c r="AV162" s="395"/>
      <c r="AW162" s="139"/>
      <c r="AX162" s="393"/>
      <c r="AY162" s="395"/>
      <c r="AZ162" s="168"/>
      <c r="BA162" s="147"/>
      <c r="BB162" s="355"/>
      <c r="BC162" s="168">
        <f t="shared" si="47"/>
        <v>0</v>
      </c>
      <c r="BD162" s="147"/>
      <c r="BE162" s="355">
        <f t="shared" si="48"/>
        <v>0</v>
      </c>
      <c r="BF162" s="149"/>
      <c r="BG162" s="150"/>
      <c r="BH162" s="150"/>
      <c r="BI162" s="139"/>
      <c r="BJ162" s="147"/>
      <c r="BK162" s="395"/>
      <c r="BL162" s="139"/>
      <c r="BM162" s="147"/>
      <c r="BN162" s="395"/>
      <c r="BO162" s="139"/>
      <c r="BP162" s="147"/>
      <c r="BQ162" s="355"/>
      <c r="BR162" s="381">
        <f t="shared" si="49"/>
        <v>0</v>
      </c>
      <c r="BS162" s="147"/>
      <c r="BT162" s="355">
        <f t="shared" si="50"/>
        <v>0</v>
      </c>
      <c r="BU162" s="207"/>
    </row>
    <row r="163" spans="1:73" ht="63" x14ac:dyDescent="0.25">
      <c r="A163" s="212">
        <v>9</v>
      </c>
      <c r="B163" s="213" t="s">
        <v>115</v>
      </c>
      <c r="C163" s="134"/>
      <c r="D163" s="132"/>
      <c r="E163" s="132"/>
      <c r="F163" s="132"/>
      <c r="G163" s="133"/>
      <c r="H163" s="132"/>
      <c r="I163" s="132"/>
      <c r="J163" s="132"/>
      <c r="K163" s="132"/>
      <c r="L163" s="133"/>
      <c r="M163" s="134"/>
      <c r="N163" s="132"/>
      <c r="O163" s="132"/>
      <c r="P163" s="132"/>
      <c r="Q163" s="132"/>
      <c r="R163" s="166"/>
      <c r="S163" s="136"/>
      <c r="T163" s="168">
        <v>0.7</v>
      </c>
      <c r="U163" s="136" t="str">
        <f t="shared" si="41"/>
        <v>/</v>
      </c>
      <c r="V163" s="168">
        <v>0.4</v>
      </c>
      <c r="W163" s="166"/>
      <c r="X163" s="136"/>
      <c r="Y163" s="168">
        <f t="shared" si="43"/>
        <v>0.7</v>
      </c>
      <c r="Z163" s="136" t="str">
        <f t="shared" si="42"/>
        <v>/</v>
      </c>
      <c r="AA163" s="355">
        <f t="shared" si="44"/>
        <v>0.4</v>
      </c>
      <c r="AB163" s="253"/>
      <c r="AC163" s="136"/>
      <c r="AD163" s="167"/>
      <c r="AE163" s="394"/>
      <c r="AF163" s="393"/>
      <c r="AG163" s="395"/>
      <c r="AH163" s="146"/>
      <c r="AI163" s="136"/>
      <c r="AJ163" s="242"/>
      <c r="AK163" s="394"/>
      <c r="AL163" s="393"/>
      <c r="AM163" s="242"/>
      <c r="AN163" s="243">
        <f t="shared" si="45"/>
        <v>0</v>
      </c>
      <c r="AO163" s="393"/>
      <c r="AP163" s="167">
        <f t="shared" si="46"/>
        <v>0</v>
      </c>
      <c r="AQ163" s="139"/>
      <c r="AR163" s="393"/>
      <c r="AS163" s="395"/>
      <c r="AT163" s="139"/>
      <c r="AU163" s="393"/>
      <c r="AV163" s="395"/>
      <c r="AW163" s="139"/>
      <c r="AX163" s="393"/>
      <c r="AY163" s="395"/>
      <c r="AZ163" s="168"/>
      <c r="BA163" s="147"/>
      <c r="BB163" s="355"/>
      <c r="BC163" s="168">
        <f t="shared" si="47"/>
        <v>0</v>
      </c>
      <c r="BD163" s="147"/>
      <c r="BE163" s="355">
        <f t="shared" si="48"/>
        <v>0</v>
      </c>
      <c r="BF163" s="149"/>
      <c r="BG163" s="150"/>
      <c r="BH163" s="150"/>
      <c r="BI163" s="139"/>
      <c r="BJ163" s="147"/>
      <c r="BK163" s="395"/>
      <c r="BL163" s="139"/>
      <c r="BM163" s="147"/>
      <c r="BN163" s="395"/>
      <c r="BO163" s="139"/>
      <c r="BP163" s="147"/>
      <c r="BQ163" s="355"/>
      <c r="BR163" s="381">
        <f t="shared" si="49"/>
        <v>0</v>
      </c>
      <c r="BS163" s="147"/>
      <c r="BT163" s="355">
        <f t="shared" si="50"/>
        <v>0</v>
      </c>
      <c r="BU163" s="207"/>
    </row>
    <row r="164" spans="1:73" x14ac:dyDescent="0.25">
      <c r="A164" s="209">
        <v>10</v>
      </c>
      <c r="B164" s="30" t="s">
        <v>90</v>
      </c>
      <c r="C164" s="134"/>
      <c r="D164" s="132"/>
      <c r="E164" s="132"/>
      <c r="F164" s="132"/>
      <c r="G164" s="133"/>
      <c r="H164" s="132"/>
      <c r="I164" s="132"/>
      <c r="J164" s="132"/>
      <c r="K164" s="132"/>
      <c r="L164" s="133"/>
      <c r="M164" s="134"/>
      <c r="N164" s="132"/>
      <c r="O164" s="132"/>
      <c r="P164" s="132"/>
      <c r="Q164" s="132"/>
      <c r="R164" s="166"/>
      <c r="S164" s="136"/>
      <c r="T164" s="168">
        <v>0</v>
      </c>
      <c r="U164" s="136" t="str">
        <f t="shared" si="41"/>
        <v/>
      </c>
      <c r="V164" s="168"/>
      <c r="W164" s="166"/>
      <c r="X164" s="136"/>
      <c r="Y164" s="168">
        <f t="shared" si="43"/>
        <v>0</v>
      </c>
      <c r="Z164" s="136" t="str">
        <f t="shared" si="42"/>
        <v/>
      </c>
      <c r="AA164" s="355">
        <f t="shared" si="44"/>
        <v>0</v>
      </c>
      <c r="AB164" s="254"/>
      <c r="AC164" s="136"/>
      <c r="AD164" s="167"/>
      <c r="AE164" s="394"/>
      <c r="AF164" s="393"/>
      <c r="AG164" s="395"/>
      <c r="AH164" s="146"/>
      <c r="AI164" s="136"/>
      <c r="AJ164" s="242"/>
      <c r="AK164" s="394"/>
      <c r="AL164" s="393"/>
      <c r="AM164" s="242"/>
      <c r="AN164" s="243">
        <f t="shared" si="45"/>
        <v>0</v>
      </c>
      <c r="AO164" s="393"/>
      <c r="AP164" s="167">
        <f t="shared" si="46"/>
        <v>0</v>
      </c>
      <c r="AQ164" s="139"/>
      <c r="AR164" s="393"/>
      <c r="AS164" s="395"/>
      <c r="AT164" s="139"/>
      <c r="AU164" s="393"/>
      <c r="AV164" s="395"/>
      <c r="AW164" s="139"/>
      <c r="AX164" s="393"/>
      <c r="AY164" s="395"/>
      <c r="AZ164" s="168"/>
      <c r="BA164" s="147"/>
      <c r="BB164" s="355"/>
      <c r="BC164" s="168">
        <f t="shared" si="47"/>
        <v>0</v>
      </c>
      <c r="BD164" s="147"/>
      <c r="BE164" s="355">
        <f t="shared" si="48"/>
        <v>0</v>
      </c>
      <c r="BF164" s="149"/>
      <c r="BG164" s="150"/>
      <c r="BH164" s="150"/>
      <c r="BI164" s="139"/>
      <c r="BJ164" s="147"/>
      <c r="BK164" s="395"/>
      <c r="BL164" s="139"/>
      <c r="BM164" s="147"/>
      <c r="BN164" s="395"/>
      <c r="BO164" s="139"/>
      <c r="BP164" s="147"/>
      <c r="BQ164" s="355"/>
      <c r="BR164" s="381">
        <f t="shared" si="49"/>
        <v>0</v>
      </c>
      <c r="BS164" s="147"/>
      <c r="BT164" s="355">
        <f t="shared" si="50"/>
        <v>0</v>
      </c>
      <c r="BU164" s="207"/>
    </row>
    <row r="165" spans="1:73" ht="110.25" x14ac:dyDescent="0.25">
      <c r="A165" s="212">
        <v>11</v>
      </c>
      <c r="B165" s="213" t="s">
        <v>116</v>
      </c>
      <c r="C165" s="134"/>
      <c r="D165" s="132"/>
      <c r="E165" s="132"/>
      <c r="F165" s="132"/>
      <c r="G165" s="133"/>
      <c r="H165" s="132"/>
      <c r="I165" s="132"/>
      <c r="J165" s="132"/>
      <c r="K165" s="132"/>
      <c r="L165" s="133"/>
      <c r="M165" s="134"/>
      <c r="N165" s="132"/>
      <c r="O165" s="132"/>
      <c r="P165" s="132"/>
      <c r="Q165" s="132"/>
      <c r="R165" s="166"/>
      <c r="S165" s="136"/>
      <c r="T165" s="168">
        <v>5</v>
      </c>
      <c r="U165" s="136" t="str">
        <f t="shared" si="41"/>
        <v>/</v>
      </c>
      <c r="V165" s="168">
        <v>1.6</v>
      </c>
      <c r="W165" s="166"/>
      <c r="X165" s="136"/>
      <c r="Y165" s="168">
        <f t="shared" si="43"/>
        <v>5</v>
      </c>
      <c r="Z165" s="136" t="str">
        <f t="shared" si="42"/>
        <v>/</v>
      </c>
      <c r="AA165" s="355">
        <f t="shared" si="44"/>
        <v>1.6</v>
      </c>
      <c r="AB165" s="157"/>
      <c r="AC165" s="136"/>
      <c r="AD165" s="167"/>
      <c r="AE165" s="394"/>
      <c r="AF165" s="393"/>
      <c r="AG165" s="395"/>
      <c r="AH165" s="146"/>
      <c r="AI165" s="136"/>
      <c r="AJ165" s="242"/>
      <c r="AK165" s="394"/>
      <c r="AL165" s="393"/>
      <c r="AM165" s="242"/>
      <c r="AN165" s="243">
        <f t="shared" si="45"/>
        <v>0</v>
      </c>
      <c r="AO165" s="393"/>
      <c r="AP165" s="167">
        <f t="shared" si="46"/>
        <v>0</v>
      </c>
      <c r="AQ165" s="139"/>
      <c r="AR165" s="393"/>
      <c r="AS165" s="395"/>
      <c r="AT165" s="139"/>
      <c r="AU165" s="393"/>
      <c r="AV165" s="395"/>
      <c r="AW165" s="139"/>
      <c r="AX165" s="393"/>
      <c r="AY165" s="395"/>
      <c r="AZ165" s="168"/>
      <c r="BA165" s="147"/>
      <c r="BB165" s="355"/>
      <c r="BC165" s="168">
        <f t="shared" si="47"/>
        <v>0</v>
      </c>
      <c r="BD165" s="147"/>
      <c r="BE165" s="355">
        <f t="shared" si="48"/>
        <v>0</v>
      </c>
      <c r="BF165" s="149"/>
      <c r="BG165" s="150"/>
      <c r="BH165" s="150"/>
      <c r="BI165" s="139"/>
      <c r="BJ165" s="147"/>
      <c r="BK165" s="395"/>
      <c r="BL165" s="139"/>
      <c r="BM165" s="147"/>
      <c r="BN165" s="395"/>
      <c r="BO165" s="139"/>
      <c r="BP165" s="147"/>
      <c r="BQ165" s="355"/>
      <c r="BR165" s="381">
        <f t="shared" si="49"/>
        <v>0</v>
      </c>
      <c r="BS165" s="147"/>
      <c r="BT165" s="355">
        <f t="shared" si="50"/>
        <v>0</v>
      </c>
      <c r="BU165" s="207"/>
    </row>
    <row r="166" spans="1:73" x14ac:dyDescent="0.25">
      <c r="A166" s="209">
        <v>12</v>
      </c>
      <c r="B166" s="3" t="s">
        <v>126</v>
      </c>
      <c r="C166" s="134"/>
      <c r="D166" s="132"/>
      <c r="E166" s="132"/>
      <c r="F166" s="132"/>
      <c r="G166" s="133"/>
      <c r="H166" s="132"/>
      <c r="I166" s="132"/>
      <c r="J166" s="132"/>
      <c r="K166" s="132"/>
      <c r="L166" s="133"/>
      <c r="M166" s="134"/>
      <c r="N166" s="132"/>
      <c r="O166" s="132"/>
      <c r="P166" s="132"/>
      <c r="Q166" s="132"/>
      <c r="R166" s="166"/>
      <c r="S166" s="136"/>
      <c r="T166" s="168">
        <v>0</v>
      </c>
      <c r="U166" s="136" t="str">
        <f t="shared" si="41"/>
        <v/>
      </c>
      <c r="V166" s="168"/>
      <c r="W166" s="166"/>
      <c r="X166" s="136"/>
      <c r="Y166" s="168">
        <f t="shared" si="43"/>
        <v>0</v>
      </c>
      <c r="Z166" s="136" t="str">
        <f t="shared" si="42"/>
        <v/>
      </c>
      <c r="AA166" s="355">
        <f t="shared" si="44"/>
        <v>0</v>
      </c>
      <c r="AB166" s="157"/>
      <c r="AC166" s="136"/>
      <c r="AD166" s="167"/>
      <c r="AE166" s="394"/>
      <c r="AF166" s="393"/>
      <c r="AG166" s="395"/>
      <c r="AH166" s="146"/>
      <c r="AI166" s="136"/>
      <c r="AJ166" s="242"/>
      <c r="AK166" s="394"/>
      <c r="AL166" s="393"/>
      <c r="AM166" s="242"/>
      <c r="AN166" s="243">
        <f t="shared" si="45"/>
        <v>0</v>
      </c>
      <c r="AO166" s="393"/>
      <c r="AP166" s="167">
        <f t="shared" si="46"/>
        <v>0</v>
      </c>
      <c r="AQ166" s="139"/>
      <c r="AR166" s="393"/>
      <c r="AS166" s="395"/>
      <c r="AT166" s="139"/>
      <c r="AU166" s="393"/>
      <c r="AV166" s="395"/>
      <c r="AW166" s="139"/>
      <c r="AX166" s="393"/>
      <c r="AY166" s="395"/>
      <c r="AZ166" s="168"/>
      <c r="BA166" s="147"/>
      <c r="BB166" s="355"/>
      <c r="BC166" s="168">
        <f t="shared" si="47"/>
        <v>0</v>
      </c>
      <c r="BD166" s="147"/>
      <c r="BE166" s="355">
        <f t="shared" si="48"/>
        <v>0</v>
      </c>
      <c r="BF166" s="149"/>
      <c r="BG166" s="150"/>
      <c r="BH166" s="150"/>
      <c r="BI166" s="139"/>
      <c r="BJ166" s="147"/>
      <c r="BK166" s="395"/>
      <c r="BL166" s="139"/>
      <c r="BM166" s="147"/>
      <c r="BN166" s="395"/>
      <c r="BO166" s="139"/>
      <c r="BP166" s="147"/>
      <c r="BQ166" s="355"/>
      <c r="BR166" s="381">
        <f t="shared" si="49"/>
        <v>0</v>
      </c>
      <c r="BS166" s="147"/>
      <c r="BT166" s="355">
        <f t="shared" si="50"/>
        <v>0</v>
      </c>
      <c r="BU166" s="207"/>
    </row>
    <row r="167" spans="1:73" ht="63" x14ac:dyDescent="0.25">
      <c r="A167" s="212">
        <v>13</v>
      </c>
      <c r="B167" s="197" t="s">
        <v>127</v>
      </c>
      <c r="C167" s="134"/>
      <c r="D167" s="132"/>
      <c r="E167" s="132"/>
      <c r="F167" s="132"/>
      <c r="G167" s="133"/>
      <c r="H167" s="132"/>
      <c r="I167" s="132"/>
      <c r="J167" s="132"/>
      <c r="K167" s="132"/>
      <c r="L167" s="133"/>
      <c r="M167" s="134"/>
      <c r="N167" s="132"/>
      <c r="O167" s="132"/>
      <c r="P167" s="132"/>
      <c r="Q167" s="132"/>
      <c r="R167" s="166"/>
      <c r="S167" s="136"/>
      <c r="T167" s="168">
        <v>17</v>
      </c>
      <c r="U167" s="136" t="str">
        <f t="shared" si="41"/>
        <v>/</v>
      </c>
      <c r="V167" s="168">
        <v>1.9</v>
      </c>
      <c r="W167" s="166"/>
      <c r="X167" s="136"/>
      <c r="Y167" s="168">
        <f t="shared" si="43"/>
        <v>17</v>
      </c>
      <c r="Z167" s="136" t="str">
        <f t="shared" si="42"/>
        <v>/</v>
      </c>
      <c r="AA167" s="355">
        <f t="shared" si="44"/>
        <v>1.9</v>
      </c>
      <c r="AB167" s="157"/>
      <c r="AC167" s="136"/>
      <c r="AD167" s="167"/>
      <c r="AE167" s="394"/>
      <c r="AF167" s="393"/>
      <c r="AG167" s="395"/>
      <c r="AH167" s="146"/>
      <c r="AI167" s="136"/>
      <c r="AJ167" s="242"/>
      <c r="AK167" s="394"/>
      <c r="AL167" s="393"/>
      <c r="AM167" s="242"/>
      <c r="AN167" s="243">
        <f t="shared" si="45"/>
        <v>0</v>
      </c>
      <c r="AO167" s="393"/>
      <c r="AP167" s="167">
        <f t="shared" si="46"/>
        <v>0</v>
      </c>
      <c r="AQ167" s="139"/>
      <c r="AR167" s="393"/>
      <c r="AS167" s="395"/>
      <c r="AT167" s="139"/>
      <c r="AU167" s="393"/>
      <c r="AV167" s="395"/>
      <c r="AW167" s="139"/>
      <c r="AX167" s="393"/>
      <c r="AY167" s="395"/>
      <c r="AZ167" s="168"/>
      <c r="BA167" s="147"/>
      <c r="BB167" s="355"/>
      <c r="BC167" s="168">
        <f t="shared" si="47"/>
        <v>0</v>
      </c>
      <c r="BD167" s="147"/>
      <c r="BE167" s="355">
        <f t="shared" si="48"/>
        <v>0</v>
      </c>
      <c r="BF167" s="149"/>
      <c r="BG167" s="150"/>
      <c r="BH167" s="150"/>
      <c r="BI167" s="139"/>
      <c r="BJ167" s="147"/>
      <c r="BK167" s="395"/>
      <c r="BL167" s="139"/>
      <c r="BM167" s="147"/>
      <c r="BN167" s="395"/>
      <c r="BO167" s="139"/>
      <c r="BP167" s="147"/>
      <c r="BQ167" s="355"/>
      <c r="BR167" s="381">
        <f t="shared" si="49"/>
        <v>0</v>
      </c>
      <c r="BS167" s="147"/>
      <c r="BT167" s="355">
        <f t="shared" si="50"/>
        <v>0</v>
      </c>
      <c r="BU167" s="207"/>
    </row>
    <row r="168" spans="1:73" x14ac:dyDescent="0.25">
      <c r="A168" s="209">
        <v>14</v>
      </c>
      <c r="B168" s="30" t="s">
        <v>91</v>
      </c>
      <c r="C168" s="134"/>
      <c r="D168" s="132"/>
      <c r="E168" s="132"/>
      <c r="F168" s="132"/>
      <c r="G168" s="133"/>
      <c r="H168" s="132"/>
      <c r="I168" s="132"/>
      <c r="J168" s="132"/>
      <c r="K168" s="132"/>
      <c r="L168" s="133"/>
      <c r="M168" s="134"/>
      <c r="N168" s="132"/>
      <c r="O168" s="132"/>
      <c r="P168" s="132"/>
      <c r="Q168" s="132"/>
      <c r="R168" s="166"/>
      <c r="S168" s="136"/>
      <c r="T168" s="168">
        <v>0</v>
      </c>
      <c r="U168" s="136" t="str">
        <f t="shared" si="41"/>
        <v/>
      </c>
      <c r="V168" s="168"/>
      <c r="W168" s="166"/>
      <c r="X168" s="136"/>
      <c r="Y168" s="168">
        <f t="shared" si="43"/>
        <v>0</v>
      </c>
      <c r="Z168" s="136" t="str">
        <f t="shared" si="42"/>
        <v/>
      </c>
      <c r="AA168" s="355">
        <f t="shared" si="44"/>
        <v>0</v>
      </c>
      <c r="AB168" s="254"/>
      <c r="AC168" s="136"/>
      <c r="AD168" s="167"/>
      <c r="AE168" s="394"/>
      <c r="AF168" s="393"/>
      <c r="AG168" s="395"/>
      <c r="AH168" s="146"/>
      <c r="AI168" s="136"/>
      <c r="AJ168" s="242"/>
      <c r="AK168" s="394"/>
      <c r="AL168" s="393"/>
      <c r="AM168" s="242"/>
      <c r="AN168" s="243">
        <f t="shared" si="45"/>
        <v>0</v>
      </c>
      <c r="AO168" s="393"/>
      <c r="AP168" s="167">
        <f t="shared" si="46"/>
        <v>0</v>
      </c>
      <c r="AQ168" s="139"/>
      <c r="AR168" s="393"/>
      <c r="AS168" s="395"/>
      <c r="AT168" s="139"/>
      <c r="AU168" s="393"/>
      <c r="AV168" s="395"/>
      <c r="AW168" s="139"/>
      <c r="AX168" s="393"/>
      <c r="AY168" s="395"/>
      <c r="AZ168" s="168"/>
      <c r="BA168" s="147"/>
      <c r="BB168" s="355"/>
      <c r="BC168" s="168">
        <f t="shared" si="47"/>
        <v>0</v>
      </c>
      <c r="BD168" s="147"/>
      <c r="BE168" s="355">
        <f t="shared" si="48"/>
        <v>0</v>
      </c>
      <c r="BF168" s="149"/>
      <c r="BG168" s="150"/>
      <c r="BH168" s="150"/>
      <c r="BI168" s="139"/>
      <c r="BJ168" s="147"/>
      <c r="BK168" s="395"/>
      <c r="BL168" s="139"/>
      <c r="BM168" s="147"/>
      <c r="BN168" s="395"/>
      <c r="BO168" s="139"/>
      <c r="BP168" s="147"/>
      <c r="BQ168" s="355"/>
      <c r="BR168" s="381">
        <f t="shared" si="49"/>
        <v>0</v>
      </c>
      <c r="BS168" s="147"/>
      <c r="BT168" s="355">
        <f t="shared" si="50"/>
        <v>0</v>
      </c>
      <c r="BU168" s="207"/>
    </row>
    <row r="169" spans="1:73" ht="47.25" x14ac:dyDescent="0.25">
      <c r="A169" s="212">
        <v>15</v>
      </c>
      <c r="B169" s="214" t="s">
        <v>117</v>
      </c>
      <c r="C169" s="134"/>
      <c r="D169" s="132"/>
      <c r="E169" s="132"/>
      <c r="F169" s="132"/>
      <c r="G169" s="133"/>
      <c r="H169" s="132"/>
      <c r="I169" s="132"/>
      <c r="J169" s="132"/>
      <c r="K169" s="132"/>
      <c r="L169" s="133"/>
      <c r="M169" s="134"/>
      <c r="N169" s="132"/>
      <c r="O169" s="132"/>
      <c r="P169" s="132"/>
      <c r="Q169" s="132"/>
      <c r="R169" s="166"/>
      <c r="S169" s="136"/>
      <c r="T169" s="168">
        <v>1</v>
      </c>
      <c r="U169" s="136" t="str">
        <f t="shared" si="41"/>
        <v>/</v>
      </c>
      <c r="V169" s="168">
        <v>0.25</v>
      </c>
      <c r="W169" s="166"/>
      <c r="X169" s="136"/>
      <c r="Y169" s="168">
        <f t="shared" si="43"/>
        <v>1</v>
      </c>
      <c r="Z169" s="136" t="str">
        <f t="shared" si="42"/>
        <v>/</v>
      </c>
      <c r="AA169" s="355">
        <f t="shared" si="44"/>
        <v>0.25</v>
      </c>
      <c r="AB169" s="157"/>
      <c r="AC169" s="136"/>
      <c r="AD169" s="167"/>
      <c r="AE169" s="394"/>
      <c r="AF169" s="393"/>
      <c r="AG169" s="395"/>
      <c r="AH169" s="146"/>
      <c r="AI169" s="136"/>
      <c r="AJ169" s="242"/>
      <c r="AK169" s="394"/>
      <c r="AL169" s="393"/>
      <c r="AM169" s="242"/>
      <c r="AN169" s="243">
        <f t="shared" si="45"/>
        <v>0</v>
      </c>
      <c r="AO169" s="393"/>
      <c r="AP169" s="167">
        <f t="shared" si="46"/>
        <v>0</v>
      </c>
      <c r="AQ169" s="139"/>
      <c r="AR169" s="393"/>
      <c r="AS169" s="395"/>
      <c r="AT169" s="139"/>
      <c r="AU169" s="393"/>
      <c r="AV169" s="395"/>
      <c r="AW169" s="139"/>
      <c r="AX169" s="393"/>
      <c r="AY169" s="395"/>
      <c r="AZ169" s="168"/>
      <c r="BA169" s="147"/>
      <c r="BB169" s="355"/>
      <c r="BC169" s="168">
        <f t="shared" si="47"/>
        <v>0</v>
      </c>
      <c r="BD169" s="147"/>
      <c r="BE169" s="355">
        <f t="shared" si="48"/>
        <v>0</v>
      </c>
      <c r="BF169" s="149"/>
      <c r="BG169" s="150"/>
      <c r="BH169" s="150"/>
      <c r="BI169" s="139"/>
      <c r="BJ169" s="147"/>
      <c r="BK169" s="395"/>
      <c r="BL169" s="139"/>
      <c r="BM169" s="147"/>
      <c r="BN169" s="395"/>
      <c r="BO169" s="139"/>
      <c r="BP169" s="147"/>
      <c r="BQ169" s="355"/>
      <c r="BR169" s="381">
        <f t="shared" si="49"/>
        <v>0</v>
      </c>
      <c r="BS169" s="147"/>
      <c r="BT169" s="355">
        <f t="shared" si="50"/>
        <v>0</v>
      </c>
      <c r="BU169" s="207"/>
    </row>
    <row r="170" spans="1:73" x14ac:dyDescent="0.25">
      <c r="A170" s="209">
        <v>16</v>
      </c>
      <c r="B170" s="29" t="s">
        <v>118</v>
      </c>
      <c r="C170" s="134"/>
      <c r="D170" s="132"/>
      <c r="E170" s="132"/>
      <c r="F170" s="132"/>
      <c r="G170" s="133"/>
      <c r="H170" s="132"/>
      <c r="I170" s="132"/>
      <c r="J170" s="132"/>
      <c r="K170" s="132"/>
      <c r="L170" s="133"/>
      <c r="M170" s="134"/>
      <c r="N170" s="132"/>
      <c r="O170" s="132"/>
      <c r="P170" s="132"/>
      <c r="Q170" s="132"/>
      <c r="R170" s="166"/>
      <c r="S170" s="136"/>
      <c r="T170" s="168">
        <v>0</v>
      </c>
      <c r="U170" s="136" t="str">
        <f t="shared" si="41"/>
        <v/>
      </c>
      <c r="V170" s="168"/>
      <c r="W170" s="166"/>
      <c r="X170" s="136"/>
      <c r="Y170" s="168">
        <f t="shared" si="43"/>
        <v>0</v>
      </c>
      <c r="Z170" s="136" t="str">
        <f t="shared" si="42"/>
        <v/>
      </c>
      <c r="AA170" s="355">
        <f t="shared" si="44"/>
        <v>0</v>
      </c>
      <c r="AB170" s="254"/>
      <c r="AC170" s="136"/>
      <c r="AD170" s="167"/>
      <c r="AE170" s="394"/>
      <c r="AF170" s="393"/>
      <c r="AG170" s="395"/>
      <c r="AH170" s="146"/>
      <c r="AI170" s="136"/>
      <c r="AJ170" s="242"/>
      <c r="AK170" s="394"/>
      <c r="AL170" s="393"/>
      <c r="AM170" s="242"/>
      <c r="AN170" s="243">
        <f t="shared" si="45"/>
        <v>0</v>
      </c>
      <c r="AO170" s="393"/>
      <c r="AP170" s="167">
        <f t="shared" si="46"/>
        <v>0</v>
      </c>
      <c r="AQ170" s="139"/>
      <c r="AR170" s="393"/>
      <c r="AS170" s="395"/>
      <c r="AT170" s="139"/>
      <c r="AU170" s="393"/>
      <c r="AV170" s="395"/>
      <c r="AW170" s="139"/>
      <c r="AX170" s="393"/>
      <c r="AY170" s="395"/>
      <c r="AZ170" s="168"/>
      <c r="BA170" s="147"/>
      <c r="BB170" s="355"/>
      <c r="BC170" s="168">
        <f t="shared" si="47"/>
        <v>0</v>
      </c>
      <c r="BD170" s="147"/>
      <c r="BE170" s="355">
        <f t="shared" si="48"/>
        <v>0</v>
      </c>
      <c r="BF170" s="149"/>
      <c r="BG170" s="150"/>
      <c r="BH170" s="150"/>
      <c r="BI170" s="139"/>
      <c r="BJ170" s="147"/>
      <c r="BK170" s="395"/>
      <c r="BL170" s="139"/>
      <c r="BM170" s="147"/>
      <c r="BN170" s="395"/>
      <c r="BO170" s="139"/>
      <c r="BP170" s="147"/>
      <c r="BQ170" s="355"/>
      <c r="BR170" s="381">
        <f t="shared" si="49"/>
        <v>0</v>
      </c>
      <c r="BS170" s="147"/>
      <c r="BT170" s="355">
        <f t="shared" si="50"/>
        <v>0</v>
      </c>
      <c r="BU170" s="207"/>
    </row>
    <row r="171" spans="1:73" ht="78.75" x14ac:dyDescent="0.25">
      <c r="A171" s="212">
        <v>17</v>
      </c>
      <c r="B171" s="214" t="s">
        <v>119</v>
      </c>
      <c r="C171" s="134"/>
      <c r="D171" s="132"/>
      <c r="E171" s="132"/>
      <c r="F171" s="132"/>
      <c r="G171" s="133"/>
      <c r="H171" s="132"/>
      <c r="I171" s="132"/>
      <c r="J171" s="132"/>
      <c r="K171" s="132"/>
      <c r="L171" s="133"/>
      <c r="M171" s="134"/>
      <c r="N171" s="132"/>
      <c r="O171" s="132"/>
      <c r="P171" s="132"/>
      <c r="Q171" s="132"/>
      <c r="R171" s="166"/>
      <c r="S171" s="136"/>
      <c r="T171" s="168">
        <v>0</v>
      </c>
      <c r="U171" s="136" t="str">
        <f t="shared" si="41"/>
        <v>/</v>
      </c>
      <c r="V171" s="168">
        <v>0.8</v>
      </c>
      <c r="W171" s="166"/>
      <c r="X171" s="136"/>
      <c r="Y171" s="168">
        <f t="shared" si="43"/>
        <v>0</v>
      </c>
      <c r="Z171" s="136" t="str">
        <f t="shared" si="42"/>
        <v>/</v>
      </c>
      <c r="AA171" s="355">
        <f t="shared" si="44"/>
        <v>0.8</v>
      </c>
      <c r="AB171" s="252"/>
      <c r="AC171" s="136"/>
      <c r="AD171" s="167"/>
      <c r="AE171" s="394"/>
      <c r="AF171" s="393"/>
      <c r="AG171" s="395"/>
      <c r="AH171" s="146"/>
      <c r="AI171" s="136"/>
      <c r="AJ171" s="242"/>
      <c r="AK171" s="394"/>
      <c r="AL171" s="393"/>
      <c r="AM171" s="242"/>
      <c r="AN171" s="243">
        <f t="shared" si="45"/>
        <v>0</v>
      </c>
      <c r="AO171" s="393"/>
      <c r="AP171" s="167">
        <f t="shared" si="46"/>
        <v>0</v>
      </c>
      <c r="AQ171" s="139"/>
      <c r="AR171" s="393"/>
      <c r="AS171" s="395"/>
      <c r="AT171" s="139"/>
      <c r="AU171" s="393"/>
      <c r="AV171" s="395"/>
      <c r="AW171" s="139"/>
      <c r="AX171" s="393"/>
      <c r="AY171" s="395"/>
      <c r="AZ171" s="168"/>
      <c r="BA171" s="147"/>
      <c r="BB171" s="355"/>
      <c r="BC171" s="168">
        <f t="shared" si="47"/>
        <v>0</v>
      </c>
      <c r="BD171" s="147"/>
      <c r="BE171" s="355">
        <f t="shared" si="48"/>
        <v>0</v>
      </c>
      <c r="BF171" s="149"/>
      <c r="BG171" s="150"/>
      <c r="BH171" s="150"/>
      <c r="BI171" s="139"/>
      <c r="BJ171" s="147"/>
      <c r="BK171" s="395"/>
      <c r="BL171" s="139"/>
      <c r="BM171" s="147"/>
      <c r="BN171" s="395"/>
      <c r="BO171" s="139"/>
      <c r="BP171" s="147"/>
      <c r="BQ171" s="355"/>
      <c r="BR171" s="381">
        <f t="shared" si="49"/>
        <v>0</v>
      </c>
      <c r="BS171" s="147"/>
      <c r="BT171" s="355">
        <f t="shared" si="50"/>
        <v>0</v>
      </c>
      <c r="BU171" s="207"/>
    </row>
    <row r="172" spans="1:73" ht="78.75" x14ac:dyDescent="0.25">
      <c r="A172" s="209">
        <v>18</v>
      </c>
      <c r="B172" s="214" t="s">
        <v>120</v>
      </c>
      <c r="C172" s="134"/>
      <c r="D172" s="132"/>
      <c r="E172" s="132"/>
      <c r="F172" s="132"/>
      <c r="G172" s="133"/>
      <c r="H172" s="132"/>
      <c r="I172" s="132"/>
      <c r="J172" s="132"/>
      <c r="K172" s="132"/>
      <c r="L172" s="133"/>
      <c r="M172" s="134"/>
      <c r="N172" s="132"/>
      <c r="O172" s="132"/>
      <c r="P172" s="132"/>
      <c r="Q172" s="132"/>
      <c r="R172" s="166"/>
      <c r="S172" s="136"/>
      <c r="T172" s="168">
        <v>2.0499999999999998</v>
      </c>
      <c r="U172" s="136" t="str">
        <f t="shared" si="41"/>
        <v>/</v>
      </c>
      <c r="V172" s="168">
        <v>0.4</v>
      </c>
      <c r="W172" s="166"/>
      <c r="X172" s="136"/>
      <c r="Y172" s="168">
        <f t="shared" si="43"/>
        <v>2.0499999999999998</v>
      </c>
      <c r="Z172" s="136" t="str">
        <f t="shared" si="42"/>
        <v>/</v>
      </c>
      <c r="AA172" s="355">
        <f t="shared" si="44"/>
        <v>0.4</v>
      </c>
      <c r="AB172" s="252"/>
      <c r="AC172" s="136"/>
      <c r="AD172" s="167"/>
      <c r="AE172" s="394"/>
      <c r="AF172" s="393"/>
      <c r="AG172" s="395"/>
      <c r="AH172" s="146"/>
      <c r="AI172" s="136"/>
      <c r="AJ172" s="242"/>
      <c r="AK172" s="394"/>
      <c r="AL172" s="393"/>
      <c r="AM172" s="242"/>
      <c r="AN172" s="243">
        <f t="shared" si="45"/>
        <v>0</v>
      </c>
      <c r="AO172" s="393"/>
      <c r="AP172" s="167">
        <f t="shared" si="46"/>
        <v>0</v>
      </c>
      <c r="AQ172" s="139"/>
      <c r="AR172" s="393"/>
      <c r="AS172" s="395"/>
      <c r="AT172" s="139"/>
      <c r="AU172" s="393"/>
      <c r="AV172" s="395"/>
      <c r="AW172" s="139"/>
      <c r="AX172" s="393"/>
      <c r="AY172" s="395"/>
      <c r="AZ172" s="168"/>
      <c r="BA172" s="147"/>
      <c r="BB172" s="355"/>
      <c r="BC172" s="168">
        <f t="shared" si="47"/>
        <v>0</v>
      </c>
      <c r="BD172" s="147"/>
      <c r="BE172" s="355">
        <f t="shared" si="48"/>
        <v>0</v>
      </c>
      <c r="BF172" s="149"/>
      <c r="BG172" s="150"/>
      <c r="BH172" s="150"/>
      <c r="BI172" s="139"/>
      <c r="BJ172" s="147"/>
      <c r="BK172" s="395"/>
      <c r="BL172" s="139"/>
      <c r="BM172" s="147"/>
      <c r="BN172" s="395"/>
      <c r="BO172" s="139"/>
      <c r="BP172" s="147"/>
      <c r="BQ172" s="355"/>
      <c r="BR172" s="381">
        <f t="shared" si="49"/>
        <v>0</v>
      </c>
      <c r="BS172" s="147"/>
      <c r="BT172" s="355">
        <f t="shared" si="50"/>
        <v>0</v>
      </c>
      <c r="BU172" s="207"/>
    </row>
    <row r="173" spans="1:73" ht="63" x14ac:dyDescent="0.25">
      <c r="A173" s="209">
        <v>19</v>
      </c>
      <c r="B173" s="200" t="s">
        <v>131</v>
      </c>
      <c r="C173" s="259"/>
      <c r="D173" s="257"/>
      <c r="E173" s="257"/>
      <c r="F173" s="257"/>
      <c r="G173" s="258"/>
      <c r="H173" s="257"/>
      <c r="I173" s="257"/>
      <c r="J173" s="257"/>
      <c r="K173" s="257"/>
      <c r="L173" s="258"/>
      <c r="M173" s="257"/>
      <c r="N173" s="257"/>
      <c r="O173" s="257"/>
      <c r="P173" s="257"/>
      <c r="Q173" s="258"/>
      <c r="R173" s="257"/>
      <c r="S173" s="257"/>
      <c r="T173" s="168"/>
      <c r="U173" s="136" t="str">
        <f t="shared" si="41"/>
        <v/>
      </c>
      <c r="V173" s="168"/>
      <c r="W173" s="259"/>
      <c r="X173" s="257"/>
      <c r="Y173" s="168">
        <f t="shared" si="43"/>
        <v>0</v>
      </c>
      <c r="Z173" s="257"/>
      <c r="AA173" s="355">
        <f t="shared" si="44"/>
        <v>0</v>
      </c>
      <c r="AB173" s="168">
        <v>34.268999999999998</v>
      </c>
      <c r="AC173" s="136" t="s">
        <v>80</v>
      </c>
      <c r="AD173" s="355">
        <v>1.89</v>
      </c>
      <c r="AE173" s="168">
        <v>44.393000000000008</v>
      </c>
      <c r="AF173" s="136" t="s">
        <v>80</v>
      </c>
      <c r="AG173" s="355">
        <v>0.85</v>
      </c>
      <c r="AH173" s="146"/>
      <c r="AI173" s="136"/>
      <c r="AJ173" s="242"/>
      <c r="AK173" s="394"/>
      <c r="AL173" s="393"/>
      <c r="AM173" s="242"/>
      <c r="AN173" s="243">
        <f t="shared" si="45"/>
        <v>78.662000000000006</v>
      </c>
      <c r="AO173" s="136" t="s">
        <v>80</v>
      </c>
      <c r="AP173" s="355">
        <f t="shared" si="46"/>
        <v>2.7399999999999998</v>
      </c>
      <c r="AQ173" s="261"/>
      <c r="AR173" s="396"/>
      <c r="AS173" s="263"/>
      <c r="AT173" s="261"/>
      <c r="AU173" s="396"/>
      <c r="AV173" s="263"/>
      <c r="AW173" s="261"/>
      <c r="AX173" s="396"/>
      <c r="AY173" s="263"/>
      <c r="AZ173" s="168"/>
      <c r="BA173" s="264"/>
      <c r="BB173" s="355"/>
      <c r="BC173" s="168">
        <f t="shared" si="47"/>
        <v>0</v>
      </c>
      <c r="BD173" s="264"/>
      <c r="BE173" s="355">
        <f t="shared" si="48"/>
        <v>0</v>
      </c>
      <c r="BF173" s="169"/>
      <c r="BG173" s="170"/>
      <c r="BH173" s="351"/>
      <c r="BI173" s="261"/>
      <c r="BJ173" s="264"/>
      <c r="BK173" s="263"/>
      <c r="BL173" s="261"/>
      <c r="BM173" s="264"/>
      <c r="BN173" s="263"/>
      <c r="BO173" s="261"/>
      <c r="BP173" s="264"/>
      <c r="BQ173" s="355"/>
      <c r="BR173" s="381">
        <f t="shared" si="49"/>
        <v>0</v>
      </c>
      <c r="BS173" s="264"/>
      <c r="BT173" s="355">
        <f t="shared" si="50"/>
        <v>0</v>
      </c>
      <c r="BU173" s="207"/>
    </row>
    <row r="174" spans="1:73" x14ac:dyDescent="0.25">
      <c r="A174" s="209" t="s">
        <v>4</v>
      </c>
      <c r="B174" s="349"/>
      <c r="C174" s="259"/>
      <c r="D174" s="257"/>
      <c r="E174" s="257"/>
      <c r="F174" s="257"/>
      <c r="G174" s="258"/>
      <c r="H174" s="257"/>
      <c r="I174" s="257"/>
      <c r="J174" s="257"/>
      <c r="K174" s="257"/>
      <c r="L174" s="258"/>
      <c r="M174" s="257"/>
      <c r="N174" s="257"/>
      <c r="O174" s="257"/>
      <c r="P174" s="257"/>
      <c r="Q174" s="258"/>
      <c r="R174" s="257"/>
      <c r="S174" s="257"/>
      <c r="T174" s="168"/>
      <c r="U174" s="257"/>
      <c r="V174" s="168"/>
      <c r="W174" s="259"/>
      <c r="X174" s="257"/>
      <c r="Y174" s="168"/>
      <c r="Z174" s="257"/>
      <c r="AA174" s="355"/>
      <c r="AB174" s="256">
        <f t="array" ref="AB174">IF(ISNA(INDEX('приложение 7.2 1 квартал'!AE:AE,MATCH(B174,'приложение 7.2 1 квартал'!B:B,0))),0,INDEX('приложение 7.2 1 квартал'!AE:AE,MATCH(B174,'приложение 7.2 1 квартал'!B:B,0)))</f>
        <v>0</v>
      </c>
      <c r="AC174" s="136"/>
      <c r="AD174" s="167">
        <f t="array" ref="AD174">IF(ISNA(INDEX('приложение 7.2 1 квартал'!Z:Z,MATCH(B174,'приложение 7.2 1 квартал'!B:B,0))),0,INDEX('приложение 7.2 1 квартал'!Z:Z,MATCH(B174,'приложение 7.2 1 квартал'!B:B,0)))</f>
        <v>0</v>
      </c>
      <c r="AE174" s="394"/>
      <c r="AF174" s="393"/>
      <c r="AG174" s="395"/>
      <c r="AH174" s="146"/>
      <c r="AI174" s="136"/>
      <c r="AJ174" s="242"/>
      <c r="AK174" s="394"/>
      <c r="AL174" s="393"/>
      <c r="AM174" s="242"/>
      <c r="AN174" s="243">
        <f t="array" ref="AN174">AB174</f>
        <v>0</v>
      </c>
      <c r="AO174" s="136"/>
      <c r="AP174" s="167">
        <f t="array" ref="AP174">AD174</f>
        <v>0</v>
      </c>
      <c r="AQ174" s="261"/>
      <c r="AR174" s="396"/>
      <c r="AS174" s="263"/>
      <c r="AT174" s="261"/>
      <c r="AU174" s="396"/>
      <c r="AV174" s="263"/>
      <c r="AW174" s="261"/>
      <c r="AX174" s="396"/>
      <c r="AY174" s="263"/>
      <c r="AZ174" s="168"/>
      <c r="BA174" s="264"/>
      <c r="BB174" s="355"/>
      <c r="BC174" s="168"/>
      <c r="BD174" s="264"/>
      <c r="BE174" s="355"/>
      <c r="BF174" s="169"/>
      <c r="BG174" s="170"/>
      <c r="BH174" s="351"/>
      <c r="BI174" s="261"/>
      <c r="BJ174" s="264"/>
      <c r="BK174" s="263"/>
      <c r="BL174" s="261"/>
      <c r="BM174" s="264"/>
      <c r="BN174" s="263"/>
      <c r="BO174" s="261"/>
      <c r="BP174" s="264"/>
      <c r="BQ174" s="355"/>
      <c r="BR174" s="396"/>
      <c r="BS174" s="264"/>
      <c r="BT174" s="355"/>
      <c r="BU174" s="207"/>
    </row>
    <row r="175" spans="1:73" ht="31.5" x14ac:dyDescent="0.25">
      <c r="A175" s="4"/>
      <c r="B175" s="343" t="s">
        <v>10</v>
      </c>
      <c r="C175" s="259"/>
      <c r="D175" s="257"/>
      <c r="E175" s="257"/>
      <c r="F175" s="257"/>
      <c r="G175" s="258"/>
      <c r="H175" s="257"/>
      <c r="I175" s="257"/>
      <c r="J175" s="257"/>
      <c r="K175" s="257"/>
      <c r="L175" s="258"/>
      <c r="M175" s="257"/>
      <c r="N175" s="257"/>
      <c r="O175" s="257"/>
      <c r="P175" s="257"/>
      <c r="Q175" s="258"/>
      <c r="R175" s="257"/>
      <c r="S175" s="257"/>
      <c r="T175" s="168"/>
      <c r="U175" s="257"/>
      <c r="V175" s="168"/>
      <c r="W175" s="259"/>
      <c r="X175" s="257"/>
      <c r="Y175" s="168"/>
      <c r="Z175" s="257"/>
      <c r="AA175" s="355"/>
      <c r="AB175" s="256">
        <f t="array" ref="AB175">IF(ISNA(INDEX('приложение 7.2 1 квартал'!AE:AE,MATCH(B175,'приложение 7.2 1 квартал'!B:B,0))),0,INDEX('приложение 7.2 1 квартал'!AE:AE,MATCH(B175,'приложение 7.2 1 квартал'!B:B,0)))</f>
        <v>0</v>
      </c>
      <c r="AC175" s="136"/>
      <c r="AD175" s="167">
        <f t="array" ref="AD175">IF(ISNA(INDEX('приложение 7.2 1 квартал'!Z:Z,MATCH(B175,'приложение 7.2 1 квартал'!B:B,0))),0,INDEX('приложение 7.2 1 квартал'!Z:Z,MATCH(B175,'приложение 7.2 1 квартал'!B:B,0)))</f>
        <v>0</v>
      </c>
      <c r="AE175" s="394"/>
      <c r="AF175" s="393"/>
      <c r="AG175" s="395"/>
      <c r="AH175" s="146"/>
      <c r="AI175" s="136"/>
      <c r="AJ175" s="242"/>
      <c r="AK175" s="394"/>
      <c r="AL175" s="393"/>
      <c r="AM175" s="242"/>
      <c r="AN175" s="243">
        <f t="array" ref="AN175">AB175</f>
        <v>0</v>
      </c>
      <c r="AO175" s="136"/>
      <c r="AP175" s="167">
        <f t="array" ref="AP175">AD175</f>
        <v>0</v>
      </c>
      <c r="AQ175" s="261"/>
      <c r="AR175" s="396"/>
      <c r="AS175" s="263"/>
      <c r="AT175" s="261"/>
      <c r="AU175" s="396"/>
      <c r="AV175" s="263"/>
      <c r="AW175" s="261"/>
      <c r="AX175" s="396"/>
      <c r="AY175" s="263"/>
      <c r="AZ175" s="168"/>
      <c r="BA175" s="264"/>
      <c r="BB175" s="355"/>
      <c r="BC175" s="168"/>
      <c r="BD175" s="264"/>
      <c r="BE175" s="355"/>
      <c r="BF175" s="169"/>
      <c r="BG175" s="170"/>
      <c r="BH175" s="351"/>
      <c r="BI175" s="261"/>
      <c r="BJ175" s="264"/>
      <c r="BK175" s="263"/>
      <c r="BL175" s="261"/>
      <c r="BM175" s="264"/>
      <c r="BN175" s="263"/>
      <c r="BO175" s="261"/>
      <c r="BP175" s="264"/>
      <c r="BQ175" s="355"/>
      <c r="BR175" s="396"/>
      <c r="BS175" s="264"/>
      <c r="BT175" s="355"/>
      <c r="BU175" s="207"/>
    </row>
    <row r="176" spans="1:73" x14ac:dyDescent="0.25">
      <c r="A176" s="209">
        <v>1</v>
      </c>
      <c r="B176" s="346" t="s">
        <v>3</v>
      </c>
      <c r="C176" s="259"/>
      <c r="D176" s="257"/>
      <c r="E176" s="257"/>
      <c r="F176" s="257"/>
      <c r="G176" s="258"/>
      <c r="H176" s="257"/>
      <c r="I176" s="257"/>
      <c r="J176" s="257"/>
      <c r="K176" s="257"/>
      <c r="L176" s="258"/>
      <c r="M176" s="257"/>
      <c r="N176" s="257"/>
      <c r="O176" s="257"/>
      <c r="P176" s="257"/>
      <c r="Q176" s="258"/>
      <c r="R176" s="257"/>
      <c r="S176" s="257"/>
      <c r="T176" s="168"/>
      <c r="U176" s="257"/>
      <c r="V176" s="168"/>
      <c r="W176" s="259"/>
      <c r="X176" s="257"/>
      <c r="Y176" s="168"/>
      <c r="Z176" s="257"/>
      <c r="AA176" s="355"/>
      <c r="AB176" s="256">
        <f t="array" ref="AB176">IF(ISNA(INDEX('приложение 7.2 1 квартал'!AE:AE,MATCH(B176,'приложение 7.2 1 квартал'!B:B,0))),0,INDEX('приложение 7.2 1 квартал'!AE:AE,MATCH(B176,'приложение 7.2 1 квартал'!B:B,0)))</f>
        <v>0</v>
      </c>
      <c r="AC176" s="136"/>
      <c r="AD176" s="167">
        <f t="array" ref="AD176">IF(ISNA(INDEX('приложение 7.2 1 квартал'!Z:Z,MATCH(B176,'приложение 7.2 1 квартал'!B:B,0))),0,INDEX('приложение 7.2 1 квартал'!Z:Z,MATCH(B176,'приложение 7.2 1 квартал'!B:B,0)))</f>
        <v>0</v>
      </c>
      <c r="AE176" s="394"/>
      <c r="AF176" s="393"/>
      <c r="AG176" s="395"/>
      <c r="AH176" s="146"/>
      <c r="AI176" s="136"/>
      <c r="AJ176" s="242"/>
      <c r="AK176" s="394"/>
      <c r="AL176" s="393"/>
      <c r="AM176" s="242"/>
      <c r="AN176" s="243">
        <f t="array" ref="AN176">AB176</f>
        <v>0</v>
      </c>
      <c r="AO176" s="136"/>
      <c r="AP176" s="167">
        <f t="array" ref="AP176">AD176</f>
        <v>0</v>
      </c>
      <c r="AQ176" s="261"/>
      <c r="AR176" s="396"/>
      <c r="AS176" s="263"/>
      <c r="AT176" s="261"/>
      <c r="AU176" s="396"/>
      <c r="AV176" s="263"/>
      <c r="AW176" s="261"/>
      <c r="AX176" s="396"/>
      <c r="AY176" s="263"/>
      <c r="AZ176" s="168"/>
      <c r="BA176" s="264"/>
      <c r="BB176" s="355"/>
      <c r="BC176" s="168"/>
      <c r="BD176" s="264"/>
      <c r="BE176" s="355"/>
      <c r="BF176" s="169"/>
      <c r="BG176" s="170"/>
      <c r="BH176" s="351"/>
      <c r="BI176" s="261"/>
      <c r="BJ176" s="264"/>
      <c r="BK176" s="263"/>
      <c r="BL176" s="261"/>
      <c r="BM176" s="264"/>
      <c r="BN176" s="263"/>
      <c r="BO176" s="261"/>
      <c r="BP176" s="264"/>
      <c r="BQ176" s="355"/>
      <c r="BR176" s="396"/>
      <c r="BS176" s="264"/>
      <c r="BT176" s="355"/>
      <c r="BU176" s="207"/>
    </row>
    <row r="177" spans="1:73" x14ac:dyDescent="0.25">
      <c r="A177" s="209">
        <v>2</v>
      </c>
      <c r="B177" s="346" t="s">
        <v>5</v>
      </c>
      <c r="C177" s="259"/>
      <c r="D177" s="257"/>
      <c r="E177" s="257"/>
      <c r="F177" s="257"/>
      <c r="G177" s="258"/>
      <c r="H177" s="257"/>
      <c r="I177" s="257"/>
      <c r="J177" s="257"/>
      <c r="K177" s="257"/>
      <c r="L177" s="258"/>
      <c r="M177" s="257"/>
      <c r="N177" s="257"/>
      <c r="O177" s="257"/>
      <c r="P177" s="257"/>
      <c r="Q177" s="258"/>
      <c r="R177" s="257"/>
      <c r="S177" s="257"/>
      <c r="T177" s="168"/>
      <c r="U177" s="257"/>
      <c r="V177" s="168"/>
      <c r="W177" s="259"/>
      <c r="X177" s="257"/>
      <c r="Y177" s="257"/>
      <c r="Z177" s="257"/>
      <c r="AA177" s="260"/>
      <c r="AB177" s="256">
        <f t="array" ref="AB177">IF(ISNA(INDEX('приложение 7.2 1 квартал'!AE:AE,MATCH(B177,'приложение 7.2 1 квартал'!B:B,0))),0,INDEX('приложение 7.2 1 квартал'!AE:AE,MATCH(B177,'приложение 7.2 1 квартал'!B:B,0)))</f>
        <v>0</v>
      </c>
      <c r="AC177" s="136"/>
      <c r="AD177" s="167">
        <f t="array" ref="AD177">IF(ISNA(INDEX('приложение 7.2 1 квартал'!Z:Z,MATCH(B177,'приложение 7.2 1 квартал'!B:B,0))),0,INDEX('приложение 7.2 1 квартал'!Z:Z,MATCH(B177,'приложение 7.2 1 квартал'!B:B,0)))</f>
        <v>0</v>
      </c>
      <c r="AE177" s="394"/>
      <c r="AF177" s="393"/>
      <c r="AG177" s="395"/>
      <c r="AH177" s="146"/>
      <c r="AI177" s="136"/>
      <c r="AJ177" s="242"/>
      <c r="AK177" s="394"/>
      <c r="AL177" s="393"/>
      <c r="AM177" s="242"/>
      <c r="AN177" s="243">
        <f t="array" ref="AN177">AB177</f>
        <v>0</v>
      </c>
      <c r="AO177" s="136"/>
      <c r="AP177" s="167">
        <f t="array" ref="AP177">AD177</f>
        <v>0</v>
      </c>
      <c r="AQ177" s="261"/>
      <c r="AR177" s="396"/>
      <c r="AS177" s="263"/>
      <c r="AT177" s="261"/>
      <c r="AU177" s="396"/>
      <c r="AV177" s="263"/>
      <c r="AW177" s="261"/>
      <c r="AX177" s="396"/>
      <c r="AY177" s="263"/>
      <c r="AZ177" s="168"/>
      <c r="BA177" s="264"/>
      <c r="BB177" s="260"/>
      <c r="BC177" s="168"/>
      <c r="BD177" s="264"/>
      <c r="BE177" s="260"/>
      <c r="BF177" s="169"/>
      <c r="BG177" s="170"/>
      <c r="BH177" s="351"/>
      <c r="BI177" s="261"/>
      <c r="BJ177" s="264"/>
      <c r="BK177" s="263"/>
      <c r="BL177" s="261"/>
      <c r="BM177" s="264"/>
      <c r="BN177" s="263"/>
      <c r="BO177" s="261"/>
      <c r="BP177" s="264"/>
      <c r="BQ177" s="260"/>
      <c r="BR177" s="396"/>
      <c r="BS177" s="264"/>
      <c r="BT177" s="260"/>
      <c r="BU177" s="207"/>
    </row>
    <row r="178" spans="1:73" ht="16.5" thickBot="1" x14ac:dyDescent="0.3">
      <c r="A178" s="342" t="s">
        <v>4</v>
      </c>
      <c r="B178" s="6"/>
      <c r="C178" s="277"/>
      <c r="D178" s="277"/>
      <c r="E178" s="277"/>
      <c r="F178" s="277"/>
      <c r="G178" s="278"/>
      <c r="H178" s="277"/>
      <c r="I178" s="277"/>
      <c r="J178" s="277"/>
      <c r="K178" s="277"/>
      <c r="L178" s="278"/>
      <c r="M178" s="277"/>
      <c r="N178" s="277"/>
      <c r="O178" s="277"/>
      <c r="P178" s="277"/>
      <c r="Q178" s="278"/>
      <c r="R178" s="277"/>
      <c r="S178" s="277"/>
      <c r="T178" s="277"/>
      <c r="U178" s="277"/>
      <c r="V178" s="277"/>
      <c r="W178" s="276"/>
      <c r="X178" s="277"/>
      <c r="Y178" s="277"/>
      <c r="Z178" s="277"/>
      <c r="AA178" s="279"/>
      <c r="AB178" s="280"/>
      <c r="AC178" s="281"/>
      <c r="AD178" s="282"/>
      <c r="AE178" s="283"/>
      <c r="AF178" s="284"/>
      <c r="AG178" s="284"/>
      <c r="AH178" s="285"/>
      <c r="AI178" s="281"/>
      <c r="AJ178" s="286"/>
      <c r="AK178" s="283"/>
      <c r="AL178" s="284"/>
      <c r="AM178" s="286"/>
      <c r="AN178" s="287"/>
      <c r="AO178" s="284"/>
      <c r="AP178" s="282"/>
      <c r="AQ178" s="288"/>
      <c r="AR178" s="284"/>
      <c r="AS178" s="289"/>
      <c r="AT178" s="288"/>
      <c r="AU178" s="284"/>
      <c r="AV178" s="289"/>
      <c r="AW178" s="288"/>
      <c r="AX178" s="284"/>
      <c r="AY178" s="289"/>
      <c r="AZ178" s="277"/>
      <c r="BA178" s="290"/>
      <c r="BB178" s="279"/>
      <c r="BC178" s="277"/>
      <c r="BD178" s="290"/>
      <c r="BE178" s="279"/>
      <c r="BF178" s="172"/>
      <c r="BG178" s="171"/>
      <c r="BH178" s="352"/>
      <c r="BI178" s="288"/>
      <c r="BJ178" s="290"/>
      <c r="BK178" s="289"/>
      <c r="BL178" s="288"/>
      <c r="BM178" s="290"/>
      <c r="BN178" s="289"/>
      <c r="BO178" s="288"/>
      <c r="BP178" s="290"/>
      <c r="BQ178" s="279"/>
      <c r="BR178" s="284"/>
      <c r="BS178" s="290"/>
      <c r="BT178" s="279"/>
      <c r="BU178" s="207"/>
    </row>
    <row r="179" spans="1:73" x14ac:dyDescent="0.25">
      <c r="A179" s="215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265"/>
      <c r="AD179" s="266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267"/>
      <c r="AO179" s="173"/>
      <c r="AP179" s="266"/>
      <c r="AQ179" s="216"/>
      <c r="AR179" s="173"/>
      <c r="AS179" s="173"/>
      <c r="AT179" s="216"/>
      <c r="AU179" s="173"/>
      <c r="AV179" s="173"/>
      <c r="AW179" s="216"/>
      <c r="AX179" s="173"/>
      <c r="AY179" s="173"/>
      <c r="AZ179" s="216"/>
      <c r="BA179" s="129"/>
      <c r="BB179" s="173"/>
      <c r="BC179" s="216"/>
      <c r="BD179" s="129"/>
      <c r="BE179" s="175"/>
      <c r="BF179" s="173"/>
      <c r="BG179" s="173"/>
      <c r="BH179" s="173"/>
      <c r="BI179" s="216"/>
      <c r="BJ179" s="129"/>
      <c r="BK179" s="175"/>
      <c r="BL179" s="216"/>
      <c r="BM179" s="129"/>
      <c r="BN179" s="175"/>
      <c r="BO179" s="216"/>
      <c r="BP179" s="129"/>
      <c r="BQ179" s="175"/>
      <c r="BR179" s="175"/>
      <c r="BS179" s="268"/>
      <c r="BT179" s="175"/>
      <c r="BU179" s="173"/>
    </row>
    <row r="180" spans="1:73" x14ac:dyDescent="0.25">
      <c r="A180" s="173"/>
      <c r="B180" s="174"/>
      <c r="C180" s="174"/>
      <c r="D180" s="174"/>
      <c r="E180" s="174"/>
      <c r="F180" s="174"/>
      <c r="G180" s="174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266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267"/>
      <c r="AO180" s="173"/>
      <c r="AP180" s="266"/>
      <c r="AQ180" s="173"/>
      <c r="AR180" s="173"/>
      <c r="AS180" s="173"/>
      <c r="AT180" s="173"/>
      <c r="AU180" s="173"/>
      <c r="AV180" s="173"/>
      <c r="AW180" s="173"/>
      <c r="AX180" s="173"/>
      <c r="AY180" s="173"/>
      <c r="AZ180" s="173"/>
      <c r="BA180" s="129"/>
      <c r="BB180" s="173"/>
      <c r="BC180" s="173"/>
      <c r="BD180" s="129"/>
      <c r="BE180" s="175"/>
      <c r="BF180" s="173"/>
      <c r="BG180" s="173"/>
      <c r="BH180" s="173"/>
      <c r="BI180" s="173"/>
      <c r="BJ180" s="129"/>
      <c r="BK180" s="173"/>
      <c r="BL180" s="173"/>
      <c r="BM180" s="129"/>
      <c r="BN180" s="173"/>
      <c r="BO180" s="173"/>
      <c r="BP180" s="129"/>
      <c r="BQ180" s="173"/>
      <c r="BR180" s="173"/>
      <c r="BS180" s="129"/>
      <c r="BT180" s="173"/>
    </row>
    <row r="181" spans="1:73" ht="22.5" x14ac:dyDescent="0.3"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80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269"/>
      <c r="AO181" s="122"/>
      <c r="AP181" s="270"/>
      <c r="AQ181" s="122"/>
      <c r="AR181" s="122"/>
      <c r="AS181" s="122"/>
      <c r="AT181" s="122"/>
      <c r="AU181" s="122"/>
      <c r="AV181" s="122"/>
      <c r="AW181" s="177"/>
      <c r="AX181" s="177"/>
      <c r="AY181" s="177"/>
      <c r="AZ181" s="177"/>
      <c r="BA181" s="178"/>
      <c r="BB181" s="177"/>
      <c r="BC181" s="122"/>
      <c r="BE181" s="179"/>
      <c r="BF181" s="180"/>
      <c r="BG181" s="180"/>
      <c r="BH181" s="180"/>
    </row>
    <row r="182" spans="1:73" ht="20.25" x14ac:dyDescent="0.3"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</row>
    <row r="183" spans="1:73" ht="23.25" x14ac:dyDescent="0.3"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271"/>
      <c r="AE183" s="272"/>
      <c r="AF183" s="272"/>
      <c r="AG183" s="272"/>
      <c r="AH183" s="273"/>
      <c r="AI183" s="273"/>
      <c r="AJ183" s="273"/>
      <c r="AK183" s="273"/>
      <c r="AL183" s="273"/>
      <c r="AM183" s="273"/>
      <c r="AN183" s="274"/>
      <c r="AO183" s="273"/>
      <c r="AP183" s="275"/>
      <c r="AQ183" s="181"/>
      <c r="AR183" s="181"/>
      <c r="AS183" s="181"/>
      <c r="AT183" s="181"/>
      <c r="AU183" s="181"/>
      <c r="AV183" s="181"/>
      <c r="AW183" s="177"/>
      <c r="AX183" s="177"/>
      <c r="AY183" s="177"/>
      <c r="AZ183" s="177"/>
      <c r="BA183" s="178"/>
      <c r="BB183" s="177"/>
      <c r="BC183" s="181"/>
      <c r="BD183" s="182"/>
      <c r="BE183" s="183"/>
      <c r="BF183" s="184"/>
      <c r="BG183" s="184"/>
      <c r="BH183" s="184"/>
    </row>
    <row r="184" spans="1:73" ht="22.5" x14ac:dyDescent="0.3">
      <c r="J184" s="233" t="s">
        <v>128</v>
      </c>
      <c r="N184" s="27"/>
      <c r="O184" s="234"/>
      <c r="P184" s="27"/>
      <c r="Q184" s="27"/>
      <c r="R184" s="27"/>
      <c r="S184" s="234"/>
      <c r="T184" s="27"/>
      <c r="U184" s="27"/>
      <c r="W184" s="7"/>
      <c r="X184" s="176"/>
      <c r="Y184" s="176"/>
      <c r="Z184" s="176"/>
      <c r="AA184" s="176"/>
      <c r="AB184" s="176"/>
      <c r="AC184" s="176"/>
      <c r="AR184" s="10" t="s">
        <v>129</v>
      </c>
      <c r="AS184" s="10"/>
    </row>
    <row r="185" spans="1:73" ht="23.25" x14ac:dyDescent="0.3">
      <c r="J185" s="235"/>
      <c r="N185" s="185"/>
      <c r="O185" s="185"/>
      <c r="P185" s="185"/>
      <c r="Q185" s="185"/>
      <c r="R185" s="185"/>
      <c r="S185" s="185"/>
      <c r="T185" s="185"/>
      <c r="U185" s="185"/>
      <c r="W185" s="185"/>
      <c r="X185" s="176"/>
      <c r="Y185" s="176"/>
      <c r="Z185" s="176"/>
      <c r="AA185" s="176"/>
      <c r="AB185" s="176"/>
      <c r="AC185" s="176"/>
      <c r="AD185" s="271"/>
      <c r="AE185" s="272"/>
      <c r="AF185" s="272"/>
      <c r="AG185" s="272"/>
      <c r="AH185" s="273"/>
      <c r="AI185" s="273"/>
      <c r="AJ185" s="273"/>
      <c r="AK185" s="273"/>
      <c r="AL185" s="273"/>
      <c r="AM185" s="273"/>
      <c r="AN185" s="274"/>
      <c r="AP185" s="275"/>
      <c r="AQ185" s="181"/>
      <c r="AR185" s="410"/>
      <c r="AS185" s="410"/>
      <c r="AT185" s="181"/>
      <c r="AU185" s="181"/>
      <c r="AV185" s="181"/>
      <c r="AW185" s="177"/>
      <c r="AX185" s="177"/>
      <c r="AY185" s="177"/>
      <c r="AZ185" s="177"/>
      <c r="BA185" s="178"/>
      <c r="BB185" s="177"/>
      <c r="BC185" s="181"/>
      <c r="BD185" s="182"/>
      <c r="BE185" s="183"/>
      <c r="BF185" s="184"/>
      <c r="BG185" s="184"/>
      <c r="BH185" s="184"/>
    </row>
    <row r="186" spans="1:73" ht="23.25" x14ac:dyDescent="0.3">
      <c r="J186" s="236" t="s">
        <v>24</v>
      </c>
      <c r="N186" s="8"/>
      <c r="O186" s="7"/>
      <c r="P186" s="9"/>
      <c r="Q186" s="10"/>
      <c r="R186" s="11"/>
      <c r="S186" s="12"/>
      <c r="T186" s="11"/>
      <c r="U186" s="11"/>
      <c r="W186" s="7"/>
      <c r="AR186" s="397" t="s">
        <v>130</v>
      </c>
      <c r="AS186" s="397"/>
    </row>
    <row r="187" spans="1:73" ht="27.75" customHeight="1" x14ac:dyDescent="0.3">
      <c r="J187" s="237"/>
      <c r="N187" s="185"/>
      <c r="O187" s="185"/>
      <c r="P187" s="185"/>
      <c r="Q187" s="185"/>
      <c r="R187" s="185"/>
      <c r="S187" s="185"/>
      <c r="T187" s="185"/>
      <c r="U187" s="185"/>
      <c r="W187" s="185"/>
      <c r="AR187" s="410"/>
      <c r="AS187" s="410"/>
    </row>
    <row r="188" spans="1:73" ht="23.25" x14ac:dyDescent="0.3">
      <c r="J188" s="236" t="s">
        <v>19</v>
      </c>
      <c r="N188" s="8"/>
      <c r="O188" s="7"/>
      <c r="P188" s="9"/>
      <c r="Q188" s="10"/>
      <c r="R188" s="11"/>
      <c r="S188" s="12"/>
      <c r="T188" s="11"/>
      <c r="U188" s="11"/>
      <c r="W188" s="7"/>
      <c r="AR188" s="10" t="s">
        <v>20</v>
      </c>
      <c r="AS188" s="10"/>
    </row>
    <row r="189" spans="1:73" x14ac:dyDescent="0.25">
      <c r="M189" s="237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</row>
  </sheetData>
  <mergeCells count="58">
    <mergeCell ref="AR185:AS185"/>
    <mergeCell ref="AR187:AS187"/>
    <mergeCell ref="BC18:BE18"/>
    <mergeCell ref="BF18:BH18"/>
    <mergeCell ref="BI18:BK18"/>
    <mergeCell ref="BL18:BN18"/>
    <mergeCell ref="BO18:BQ18"/>
    <mergeCell ref="BR18:BT18"/>
    <mergeCell ref="AK18:AM18"/>
    <mergeCell ref="AN18:AP18"/>
    <mergeCell ref="AQ18:AS18"/>
    <mergeCell ref="AT18:AV18"/>
    <mergeCell ref="AW18:AY18"/>
    <mergeCell ref="AZ18:BB18"/>
    <mergeCell ref="BO17:BQ17"/>
    <mergeCell ref="BR17:BT17"/>
    <mergeCell ref="C18:G18"/>
    <mergeCell ref="H18:L18"/>
    <mergeCell ref="M18:Q18"/>
    <mergeCell ref="R18:V18"/>
    <mergeCell ref="W18:AA18"/>
    <mergeCell ref="AB18:AD18"/>
    <mergeCell ref="AE18:AG18"/>
    <mergeCell ref="AH18:AJ18"/>
    <mergeCell ref="AW17:AY17"/>
    <mergeCell ref="AZ17:BB17"/>
    <mergeCell ref="BC17:BE17"/>
    <mergeCell ref="BF17:BH17"/>
    <mergeCell ref="BI17:BK17"/>
    <mergeCell ref="BL17:BN17"/>
    <mergeCell ref="AT17:AV17"/>
    <mergeCell ref="C17:G17"/>
    <mergeCell ref="H17:L17"/>
    <mergeCell ref="M17:Q17"/>
    <mergeCell ref="R17:V17"/>
    <mergeCell ref="W17:AA17"/>
    <mergeCell ref="AB17:AD17"/>
    <mergeCell ref="AE17:AG17"/>
    <mergeCell ref="AH17:AJ17"/>
    <mergeCell ref="AK17:AM17"/>
    <mergeCell ref="AN17:AP17"/>
    <mergeCell ref="AQ17:AS17"/>
    <mergeCell ref="A5:BL5"/>
    <mergeCell ref="A6:BL6"/>
    <mergeCell ref="BF8:BT8"/>
    <mergeCell ref="BQ10:BR10"/>
    <mergeCell ref="A14:A17"/>
    <mergeCell ref="B14:B17"/>
    <mergeCell ref="C14:AP14"/>
    <mergeCell ref="AQ14:BT14"/>
    <mergeCell ref="C15:AA15"/>
    <mergeCell ref="AB15:AP15"/>
    <mergeCell ref="AQ15:BE15"/>
    <mergeCell ref="BF15:BT15"/>
    <mergeCell ref="C16:AA16"/>
    <mergeCell ref="AB16:AP16"/>
    <mergeCell ref="AQ16:BE16"/>
    <mergeCell ref="BF16:BT16"/>
  </mergeCells>
  <conditionalFormatting sqref="B173">
    <cfRule type="duplicateValues" dxfId="4" priority="1"/>
  </conditionalFormatting>
  <conditionalFormatting sqref="B174:B177 B19:B20 B93:B95">
    <cfRule type="duplicateValues" dxfId="3" priority="2"/>
  </conditionalFormatting>
  <pageMargins left="0.31496062992125984" right="0.31496062992125984" top="0.35433070866141736" bottom="0.35433070866141736" header="0.31496062992125984" footer="0.31496062992125984"/>
  <pageSetup paperSize="9" scale="39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95"/>
  <sheetViews>
    <sheetView showZeros="0" tabSelected="1" view="pageBreakPreview" zoomScale="70" zoomScaleNormal="60" zoomScaleSheetLayoutView="70" workbookViewId="0">
      <pane ySplit="18" topLeftCell="A19" activePane="bottomLeft" state="frozen"/>
      <selection pane="bottomLeft" activeCell="AA17" sqref="AA17"/>
    </sheetView>
  </sheetViews>
  <sheetFormatPr defaultRowHeight="15.75" x14ac:dyDescent="0.25"/>
  <cols>
    <col min="1" max="1" width="9" style="13"/>
    <col min="2" max="2" width="32.875" style="13" customWidth="1"/>
    <col min="3" max="3" width="9" style="13"/>
    <col min="4" max="4" width="9.625" style="13" bestFit="1" customWidth="1"/>
    <col min="5" max="5" width="10" style="13" customWidth="1"/>
    <col min="6" max="6" width="9" style="13"/>
    <col min="7" max="7" width="9" style="78"/>
    <col min="8" max="10" width="9" style="13"/>
    <col min="11" max="11" width="9" style="78"/>
    <col min="12" max="12" width="8.75" style="13" customWidth="1"/>
    <col min="13" max="13" width="9" style="13"/>
    <col min="14" max="14" width="9" style="13" customWidth="1"/>
    <col min="15" max="15" width="12.75" style="13" customWidth="1"/>
    <col min="16" max="16" width="10.25" style="16" customWidth="1"/>
    <col min="17" max="17" width="13.125" style="16" customWidth="1"/>
    <col min="18" max="18" width="13.25" style="13" customWidth="1"/>
    <col min="19" max="19" width="8.375" style="13" customWidth="1"/>
    <col min="20" max="20" width="9" style="13"/>
    <col min="21" max="21" width="15" style="13" customWidth="1"/>
    <col min="22" max="22" width="16.875" style="13" customWidth="1"/>
    <col min="23" max="23" width="20.25" style="13" customWidth="1"/>
    <col min="24" max="24" width="13" style="13" customWidth="1"/>
    <col min="25" max="29" width="12.125" style="26" customWidth="1"/>
    <col min="30" max="40" width="9" style="26"/>
    <col min="41" max="16384" width="9" style="13"/>
  </cols>
  <sheetData>
    <row r="1" spans="1:29" s="13" customFormat="1" x14ac:dyDescent="0.25">
      <c r="G1" s="78"/>
      <c r="K1" s="78"/>
      <c r="N1" s="188"/>
      <c r="O1" s="78"/>
      <c r="P1" s="115"/>
      <c r="Q1" s="115"/>
      <c r="Y1" s="26"/>
      <c r="Z1" s="26"/>
      <c r="AA1" s="26"/>
      <c r="AB1" s="26"/>
      <c r="AC1" s="26"/>
    </row>
    <row r="2" spans="1:29" s="13" customFormat="1" x14ac:dyDescent="0.25">
      <c r="G2" s="78"/>
      <c r="K2" s="78"/>
      <c r="N2" s="188"/>
      <c r="O2" s="78"/>
      <c r="P2" s="115"/>
      <c r="Q2" s="115"/>
      <c r="Y2" s="26"/>
      <c r="Z2" s="26"/>
      <c r="AA2" s="26"/>
      <c r="AB2" s="26"/>
      <c r="AC2" s="26"/>
    </row>
    <row r="3" spans="1:29" s="13" customFormat="1" ht="18.75" x14ac:dyDescent="0.3">
      <c r="G3" s="78"/>
      <c r="K3" s="78"/>
      <c r="N3" s="188"/>
      <c r="O3" s="78"/>
      <c r="P3" s="115"/>
      <c r="Q3" s="115"/>
      <c r="W3" s="401" t="s">
        <v>29</v>
      </c>
      <c r="X3" s="401"/>
      <c r="Y3" s="292"/>
      <c r="Z3" s="292"/>
      <c r="AA3" s="292"/>
      <c r="AB3" s="292"/>
      <c r="AC3" s="292"/>
    </row>
    <row r="4" spans="1:29" s="13" customFormat="1" ht="18.75" x14ac:dyDescent="0.3">
      <c r="G4" s="78"/>
      <c r="K4" s="78"/>
      <c r="N4" s="188"/>
      <c r="O4" s="78"/>
      <c r="P4" s="115"/>
      <c r="Q4" s="115"/>
      <c r="W4" s="401" t="s">
        <v>13</v>
      </c>
      <c r="X4" s="401"/>
      <c r="Y4" s="292"/>
      <c r="Z4" s="292"/>
      <c r="AA4" s="292"/>
      <c r="AB4" s="292"/>
      <c r="AC4" s="292"/>
    </row>
    <row r="5" spans="1:29" s="13" customFormat="1" ht="18.75" x14ac:dyDescent="0.3">
      <c r="G5" s="78"/>
      <c r="K5" s="78"/>
      <c r="N5" s="188"/>
      <c r="O5" s="78"/>
      <c r="P5" s="115"/>
      <c r="Q5" s="115"/>
      <c r="W5" s="401" t="s">
        <v>241</v>
      </c>
      <c r="X5" s="401"/>
      <c r="Y5" s="292"/>
      <c r="Z5" s="292"/>
      <c r="AA5" s="292"/>
      <c r="AB5" s="292"/>
      <c r="AC5" s="292"/>
    </row>
    <row r="6" spans="1:29" s="13" customFormat="1" x14ac:dyDescent="0.25">
      <c r="G6" s="78"/>
      <c r="K6" s="78"/>
      <c r="N6" s="188"/>
      <c r="O6" s="78"/>
      <c r="P6" s="115"/>
      <c r="Q6" s="115"/>
      <c r="W6" s="20"/>
      <c r="X6" s="20"/>
      <c r="Y6" s="293"/>
      <c r="Z6" s="293"/>
      <c r="AA6" s="293"/>
      <c r="AB6" s="293"/>
      <c r="AC6" s="293"/>
    </row>
    <row r="7" spans="1:29" s="13" customFormat="1" ht="25.5" x14ac:dyDescent="0.35">
      <c r="A7" s="446" t="s">
        <v>136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02"/>
      <c r="Y7" s="294"/>
      <c r="Z7" s="294"/>
      <c r="AA7" s="294"/>
      <c r="AB7" s="294"/>
      <c r="AC7" s="294"/>
    </row>
    <row r="8" spans="1:29" s="13" customFormat="1" ht="25.5" x14ac:dyDescent="0.35">
      <c r="D8" s="447" t="s">
        <v>236</v>
      </c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7"/>
      <c r="R8" s="447"/>
      <c r="S8" s="447"/>
      <c r="U8" s="27"/>
      <c r="V8" s="27"/>
      <c r="W8" s="401" t="s">
        <v>14</v>
      </c>
      <c r="X8" s="401"/>
      <c r="Y8" s="292"/>
      <c r="Z8" s="292"/>
      <c r="AA8" s="292"/>
      <c r="AB8" s="292"/>
      <c r="AC8" s="292"/>
    </row>
    <row r="9" spans="1:29" s="13" customFormat="1" ht="18.75" x14ac:dyDescent="0.3">
      <c r="G9" s="78"/>
      <c r="K9" s="78"/>
      <c r="N9" s="188"/>
      <c r="O9" s="78"/>
      <c r="P9" s="115"/>
      <c r="Q9" s="115"/>
      <c r="R9" s="420" t="s">
        <v>134</v>
      </c>
      <c r="S9" s="420"/>
      <c r="T9" s="420"/>
      <c r="U9" s="420"/>
      <c r="V9" s="420"/>
      <c r="W9" s="420"/>
      <c r="X9" s="401"/>
      <c r="Y9" s="292"/>
      <c r="Z9" s="292"/>
      <c r="AA9" s="292"/>
      <c r="AB9" s="292"/>
      <c r="AC9" s="292"/>
    </row>
    <row r="10" spans="1:29" s="13" customFormat="1" ht="18.75" x14ac:dyDescent="0.3">
      <c r="G10" s="78"/>
      <c r="K10" s="78"/>
      <c r="N10" s="188"/>
      <c r="O10" s="78"/>
      <c r="P10" s="115"/>
      <c r="Q10" s="115"/>
      <c r="R10" s="401"/>
      <c r="S10" s="401"/>
      <c r="T10" s="401"/>
      <c r="U10" s="401"/>
      <c r="V10" s="401"/>
      <c r="W10" s="401" t="s">
        <v>23</v>
      </c>
      <c r="X10" s="401"/>
      <c r="Y10" s="292"/>
      <c r="Z10" s="292"/>
      <c r="AA10" s="292"/>
      <c r="AB10" s="292"/>
      <c r="AC10" s="292"/>
    </row>
    <row r="11" spans="1:29" s="13" customFormat="1" ht="18.75" x14ac:dyDescent="0.3">
      <c r="G11" s="78"/>
      <c r="K11" s="78"/>
      <c r="N11" s="188"/>
      <c r="O11" s="78"/>
      <c r="P11" s="115"/>
      <c r="Q11" s="115"/>
      <c r="U11" s="27"/>
      <c r="V11" s="27"/>
      <c r="Y11" s="26"/>
      <c r="Z11" s="26"/>
      <c r="AA11" s="26"/>
      <c r="AB11" s="26"/>
      <c r="AC11" s="26"/>
    </row>
    <row r="12" spans="1:29" s="13" customFormat="1" ht="18.75" x14ac:dyDescent="0.3">
      <c r="G12" s="78"/>
      <c r="K12" s="78"/>
      <c r="N12" s="188"/>
      <c r="O12" s="78"/>
      <c r="P12" s="115"/>
      <c r="Q12" s="115"/>
      <c r="U12" s="27"/>
      <c r="V12" s="94"/>
      <c r="W12" s="95" t="s">
        <v>15</v>
      </c>
      <c r="X12" s="107"/>
      <c r="Y12" s="107"/>
      <c r="Z12" s="107"/>
      <c r="AA12" s="107"/>
      <c r="AB12" s="107"/>
      <c r="AC12" s="107"/>
    </row>
    <row r="13" spans="1:29" s="13" customFormat="1" ht="18.75" x14ac:dyDescent="0.3">
      <c r="A13" s="96"/>
      <c r="E13" s="16"/>
      <c r="G13" s="78"/>
      <c r="I13" s="16"/>
      <c r="K13" s="78"/>
      <c r="N13" s="188"/>
      <c r="O13" s="78"/>
      <c r="P13" s="115"/>
      <c r="Q13" s="115"/>
      <c r="U13" s="27"/>
      <c r="V13" s="27"/>
      <c r="W13" s="401" t="s">
        <v>135</v>
      </c>
      <c r="X13" s="401"/>
      <c r="Y13" s="292"/>
      <c r="Z13" s="292"/>
      <c r="AA13" s="292"/>
      <c r="AB13" s="292"/>
      <c r="AC13" s="292"/>
    </row>
    <row r="14" spans="1:29" s="13" customFormat="1" ht="18.75" x14ac:dyDescent="0.3">
      <c r="A14" s="96"/>
      <c r="G14" s="78"/>
      <c r="K14" s="78"/>
      <c r="N14" s="188"/>
      <c r="O14" s="78"/>
      <c r="P14" s="115"/>
      <c r="Q14" s="115"/>
      <c r="U14" s="27"/>
      <c r="V14" s="27"/>
      <c r="W14" s="401" t="s">
        <v>16</v>
      </c>
      <c r="X14" s="401"/>
      <c r="Y14" s="292"/>
      <c r="Z14" s="292"/>
      <c r="AA14" s="292"/>
      <c r="AB14" s="292"/>
      <c r="AC14" s="292"/>
    </row>
    <row r="15" spans="1:29" s="13" customFormat="1" ht="16.5" thickBot="1" x14ac:dyDescent="0.3">
      <c r="G15" s="78"/>
      <c r="K15" s="78"/>
      <c r="N15" s="188"/>
      <c r="O15" s="78"/>
      <c r="P15" s="115"/>
      <c r="Q15" s="115"/>
      <c r="Y15" s="26"/>
      <c r="Z15" s="26"/>
      <c r="AA15" s="26"/>
      <c r="AB15" s="26"/>
      <c r="AC15" s="26"/>
    </row>
    <row r="16" spans="1:29" s="13" customFormat="1" ht="42" customHeight="1" x14ac:dyDescent="0.25">
      <c r="A16" s="448" t="s">
        <v>31</v>
      </c>
      <c r="B16" s="450" t="s">
        <v>54</v>
      </c>
      <c r="C16" s="453" t="s">
        <v>32</v>
      </c>
      <c r="D16" s="453" t="s">
        <v>75</v>
      </c>
      <c r="E16" s="453"/>
      <c r="F16" s="453"/>
      <c r="G16" s="453"/>
      <c r="H16" s="453"/>
      <c r="I16" s="453"/>
      <c r="J16" s="453"/>
      <c r="K16" s="453"/>
      <c r="L16" s="453"/>
      <c r="M16" s="453"/>
      <c r="N16" s="453" t="s">
        <v>76</v>
      </c>
      <c r="O16" s="453"/>
      <c r="P16" s="453" t="s">
        <v>33</v>
      </c>
      <c r="Q16" s="453"/>
      <c r="R16" s="453" t="s">
        <v>34</v>
      </c>
      <c r="S16" s="453" t="s">
        <v>35</v>
      </c>
      <c r="T16" s="453"/>
      <c r="U16" s="453"/>
      <c r="V16" s="453"/>
      <c r="W16" s="443" t="s">
        <v>36</v>
      </c>
      <c r="X16" s="101"/>
      <c r="Y16" s="101"/>
      <c r="Z16" s="101"/>
      <c r="AA16" s="101"/>
      <c r="AB16" s="101"/>
      <c r="AC16" s="101"/>
    </row>
    <row r="17" spans="1:37" s="13" customFormat="1" ht="60" customHeight="1" x14ac:dyDescent="0.25">
      <c r="A17" s="449"/>
      <c r="B17" s="451"/>
      <c r="C17" s="445"/>
      <c r="D17" s="445" t="s">
        <v>37</v>
      </c>
      <c r="E17" s="445"/>
      <c r="F17" s="445" t="s">
        <v>38</v>
      </c>
      <c r="G17" s="445"/>
      <c r="H17" s="445" t="s">
        <v>39</v>
      </c>
      <c r="I17" s="445"/>
      <c r="J17" s="445" t="s">
        <v>40</v>
      </c>
      <c r="K17" s="445"/>
      <c r="L17" s="445" t="s">
        <v>41</v>
      </c>
      <c r="M17" s="445"/>
      <c r="N17" s="445"/>
      <c r="O17" s="445"/>
      <c r="P17" s="445"/>
      <c r="Q17" s="445"/>
      <c r="R17" s="445"/>
      <c r="S17" s="445" t="s">
        <v>42</v>
      </c>
      <c r="T17" s="445" t="s">
        <v>43</v>
      </c>
      <c r="U17" s="445" t="s">
        <v>44</v>
      </c>
      <c r="V17" s="445"/>
      <c r="W17" s="444"/>
      <c r="X17" s="26"/>
      <c r="Y17" s="26"/>
      <c r="Z17" s="111"/>
      <c r="AA17" s="26"/>
      <c r="AB17" s="26"/>
      <c r="AC17" s="26"/>
      <c r="AD17" s="26"/>
      <c r="AE17" s="111"/>
      <c r="AF17" s="26"/>
      <c r="AG17" s="26"/>
      <c r="AH17" s="26"/>
      <c r="AI17" s="26"/>
      <c r="AJ17" s="26"/>
      <c r="AK17" s="26"/>
    </row>
    <row r="18" spans="1:37" s="13" customFormat="1" ht="78.75" x14ac:dyDescent="0.25">
      <c r="A18" s="449"/>
      <c r="B18" s="452"/>
      <c r="C18" s="445"/>
      <c r="D18" s="404" t="s">
        <v>45</v>
      </c>
      <c r="E18" s="404" t="s">
        <v>46</v>
      </c>
      <c r="F18" s="404" t="s">
        <v>47</v>
      </c>
      <c r="G18" s="404" t="s">
        <v>2</v>
      </c>
      <c r="H18" s="404" t="s">
        <v>47</v>
      </c>
      <c r="I18" s="404" t="s">
        <v>2</v>
      </c>
      <c r="J18" s="404" t="s">
        <v>47</v>
      </c>
      <c r="K18" s="404" t="s">
        <v>2</v>
      </c>
      <c r="L18" s="404" t="s">
        <v>47</v>
      </c>
      <c r="M18" s="404" t="s">
        <v>2</v>
      </c>
      <c r="N18" s="85" t="s">
        <v>37</v>
      </c>
      <c r="O18" s="404" t="s">
        <v>48</v>
      </c>
      <c r="P18" s="18" t="s">
        <v>37</v>
      </c>
      <c r="Q18" s="18" t="s">
        <v>49</v>
      </c>
      <c r="R18" s="445"/>
      <c r="S18" s="445"/>
      <c r="T18" s="445"/>
      <c r="U18" s="404" t="s">
        <v>50</v>
      </c>
      <c r="V18" s="404" t="s">
        <v>51</v>
      </c>
      <c r="W18" s="444"/>
      <c r="X18" s="26"/>
      <c r="Y18" s="26"/>
      <c r="Z18" s="111"/>
      <c r="AA18" s="26"/>
      <c r="AB18" s="26"/>
      <c r="AC18" s="26"/>
      <c r="AD18" s="26"/>
      <c r="AE18" s="111"/>
      <c r="AF18" s="26"/>
      <c r="AG18" s="26"/>
      <c r="AH18" s="26"/>
      <c r="AI18" s="26"/>
      <c r="AJ18" s="26"/>
      <c r="AK18" s="26"/>
    </row>
    <row r="19" spans="1:37" s="13" customFormat="1" x14ac:dyDescent="0.25">
      <c r="A19" s="403">
        <v>1</v>
      </c>
      <c r="B19" s="409">
        <v>2</v>
      </c>
      <c r="C19" s="404">
        <v>3</v>
      </c>
      <c r="D19" s="404">
        <v>4</v>
      </c>
      <c r="E19" s="404">
        <v>5</v>
      </c>
      <c r="F19" s="404">
        <v>6</v>
      </c>
      <c r="G19" s="404">
        <v>7</v>
      </c>
      <c r="H19" s="404">
        <v>8</v>
      </c>
      <c r="I19" s="404">
        <v>9</v>
      </c>
      <c r="J19" s="404">
        <v>10</v>
      </c>
      <c r="K19" s="404">
        <v>11</v>
      </c>
      <c r="L19" s="404">
        <v>12</v>
      </c>
      <c r="M19" s="404">
        <v>13</v>
      </c>
      <c r="N19" s="404">
        <v>14</v>
      </c>
      <c r="O19" s="404">
        <v>15</v>
      </c>
      <c r="P19" s="404">
        <v>16</v>
      </c>
      <c r="Q19" s="404">
        <v>17</v>
      </c>
      <c r="R19" s="404">
        <v>18</v>
      </c>
      <c r="S19" s="404">
        <v>19</v>
      </c>
      <c r="T19" s="404">
        <v>20</v>
      </c>
      <c r="U19" s="403">
        <v>21</v>
      </c>
      <c r="V19" s="404">
        <v>22</v>
      </c>
      <c r="W19" s="17">
        <v>23</v>
      </c>
      <c r="X19" s="101"/>
      <c r="Y19" s="101"/>
      <c r="Z19" s="101"/>
      <c r="AA19" s="101"/>
      <c r="AB19" s="101"/>
      <c r="AC19" s="101"/>
      <c r="AD19" s="26"/>
      <c r="AE19" s="26"/>
      <c r="AF19" s="26"/>
      <c r="AG19" s="26"/>
      <c r="AH19" s="26"/>
      <c r="AI19" s="26"/>
      <c r="AJ19" s="26"/>
      <c r="AK19" s="26"/>
    </row>
    <row r="20" spans="1:37" s="13" customFormat="1" x14ac:dyDescent="0.25">
      <c r="A20" s="403"/>
      <c r="B20" s="404" t="s">
        <v>60</v>
      </c>
      <c r="C20" s="97"/>
      <c r="D20" s="15">
        <f t="shared" ref="D20:M20" si="0">D21+D151</f>
        <v>2676.6490419095999</v>
      </c>
      <c r="E20" s="15">
        <f t="shared" si="0"/>
        <v>796.20985837199987</v>
      </c>
      <c r="F20" s="15">
        <f t="shared" si="0"/>
        <v>232.18531469600001</v>
      </c>
      <c r="G20" s="15">
        <f t="shared" si="0"/>
        <v>232.23745695600002</v>
      </c>
      <c r="H20" s="15">
        <f t="shared" si="0"/>
        <v>0</v>
      </c>
      <c r="I20" s="15">
        <f t="shared" si="0"/>
        <v>563.97240141599991</v>
      </c>
      <c r="J20" s="15">
        <f t="shared" si="0"/>
        <v>977.78549088544014</v>
      </c>
      <c r="K20" s="15">
        <f t="shared" si="0"/>
        <v>0</v>
      </c>
      <c r="L20" s="15">
        <f t="shared" si="0"/>
        <v>1466.6782363281604</v>
      </c>
      <c r="M20" s="15">
        <f t="shared" si="0"/>
        <v>0</v>
      </c>
      <c r="N20" s="15">
        <f>N21+N151</f>
        <v>695.28226141560003</v>
      </c>
      <c r="O20" s="15">
        <f>O21+O151</f>
        <v>305.91557469179997</v>
      </c>
      <c r="P20" s="15">
        <f>P21+P151</f>
        <v>569.98416319542343</v>
      </c>
      <c r="Q20" s="15">
        <f>Q21+Q151</f>
        <v>206.57541203542371</v>
      </c>
      <c r="R20" s="97">
        <f t="shared" ref="R20" si="1">R21+R111</f>
        <v>0</v>
      </c>
      <c r="S20" s="97"/>
      <c r="T20" s="97"/>
      <c r="U20" s="97"/>
      <c r="V20" s="97"/>
      <c r="W20" s="367"/>
      <c r="X20" s="92"/>
      <c r="Y20" s="113"/>
      <c r="Z20" s="92"/>
      <c r="AA20" s="92"/>
      <c r="AB20" s="101"/>
      <c r="AC20" s="92"/>
      <c r="AD20" s="26"/>
      <c r="AE20" s="295"/>
      <c r="AF20" s="26"/>
      <c r="AG20" s="26"/>
      <c r="AH20" s="26"/>
      <c r="AI20" s="26"/>
      <c r="AJ20" s="26"/>
      <c r="AK20" s="26"/>
    </row>
    <row r="21" spans="1:37" s="13" customFormat="1" ht="31.5" x14ac:dyDescent="0.25">
      <c r="A21" s="4">
        <v>1</v>
      </c>
      <c r="B21" s="404" t="s">
        <v>12</v>
      </c>
      <c r="C21" s="18"/>
      <c r="D21" s="18">
        <f>SUM(D24:D137)</f>
        <v>2412.8814408199996</v>
      </c>
      <c r="E21" s="18">
        <f t="shared" ref="E21:Q21" si="2">SUM(E24:E137)</f>
        <v>495.60310526199999</v>
      </c>
      <c r="F21" s="18">
        <f t="shared" si="2"/>
        <v>232.18531469600001</v>
      </c>
      <c r="G21" s="18">
        <f t="shared" si="2"/>
        <v>232.23745695600002</v>
      </c>
      <c r="H21" s="18">
        <f t="shared" si="2"/>
        <v>0</v>
      </c>
      <c r="I21" s="18">
        <f t="shared" si="2"/>
        <v>263.36564830600003</v>
      </c>
      <c r="J21" s="18">
        <f t="shared" si="2"/>
        <v>872.2784504496002</v>
      </c>
      <c r="K21" s="18">
        <f t="shared" si="2"/>
        <v>0</v>
      </c>
      <c r="L21" s="18">
        <f t="shared" si="2"/>
        <v>1308.4176756744005</v>
      </c>
      <c r="M21" s="18">
        <f t="shared" si="2"/>
        <v>0</v>
      </c>
      <c r="N21" s="18">
        <f t="shared" si="2"/>
        <v>369.42532074600001</v>
      </c>
      <c r="O21" s="18">
        <f>SUM(O24:O137)</f>
        <v>137.18786378999999</v>
      </c>
      <c r="P21" s="18">
        <f t="shared" si="2"/>
        <v>293.83421347542338</v>
      </c>
      <c r="Q21" s="18">
        <f t="shared" si="2"/>
        <v>63.585826525423734</v>
      </c>
      <c r="R21" s="18">
        <f t="shared" ref="R21" si="3">R22</f>
        <v>0</v>
      </c>
      <c r="S21" s="18"/>
      <c r="T21" s="18"/>
      <c r="U21" s="18"/>
      <c r="V21" s="18"/>
      <c r="W21" s="367"/>
      <c r="X21" s="108"/>
      <c r="Y21" s="108"/>
      <c r="Z21" s="26"/>
      <c r="AA21" s="26"/>
      <c r="AB21" s="112"/>
      <c r="AC21" s="112"/>
      <c r="AD21" s="26"/>
      <c r="AE21" s="26"/>
      <c r="AF21" s="26"/>
      <c r="AG21" s="26"/>
      <c r="AH21" s="26"/>
      <c r="AI21" s="26"/>
      <c r="AJ21" s="26"/>
      <c r="AK21" s="296"/>
    </row>
    <row r="22" spans="1:37" s="13" customFormat="1" ht="31.5" x14ac:dyDescent="0.25">
      <c r="A22" s="4" t="s">
        <v>1</v>
      </c>
      <c r="B22" s="332" t="s">
        <v>11</v>
      </c>
      <c r="C22" s="18"/>
      <c r="D22" s="18">
        <f>SUM(D24:D136)</f>
        <v>2133.1034408199998</v>
      </c>
      <c r="E22" s="18">
        <f t="shared" ref="E22:Q22" si="4">SUM(E24:E136)</f>
        <v>259.71110549600002</v>
      </c>
      <c r="F22" s="18">
        <f t="shared" si="4"/>
        <v>69.987334930000003</v>
      </c>
      <c r="G22" s="18">
        <f t="shared" si="4"/>
        <v>70.039477189999999</v>
      </c>
      <c r="H22" s="18">
        <f t="shared" si="4"/>
        <v>0</v>
      </c>
      <c r="I22" s="18">
        <f t="shared" si="4"/>
        <v>189.671628306</v>
      </c>
      <c r="J22" s="18">
        <f t="shared" si="4"/>
        <v>825.24644235600022</v>
      </c>
      <c r="K22" s="18">
        <f t="shared" si="4"/>
        <v>0</v>
      </c>
      <c r="L22" s="18">
        <f t="shared" si="4"/>
        <v>1237.8696635340004</v>
      </c>
      <c r="M22" s="18">
        <f t="shared" si="4"/>
        <v>0</v>
      </c>
      <c r="N22" s="18">
        <f t="shared" si="4"/>
        <v>133.53332098000001</v>
      </c>
      <c r="O22" s="18">
        <f>SUM(O24:O136)</f>
        <v>63.49384379</v>
      </c>
      <c r="P22" s="18">
        <f t="shared" si="4"/>
        <v>97.913868152542378</v>
      </c>
      <c r="Q22" s="18">
        <f t="shared" si="4"/>
        <v>2.7351965254237287</v>
      </c>
      <c r="R22" s="18">
        <f t="shared" ref="R22" si="5">SUM(R24:R95)</f>
        <v>0</v>
      </c>
      <c r="S22" s="18"/>
      <c r="T22" s="18"/>
      <c r="U22" s="18"/>
      <c r="V22" s="18"/>
      <c r="W22" s="367"/>
      <c r="X22" s="108"/>
      <c r="Y22" s="108"/>
      <c r="Z22" s="186"/>
      <c r="AA22" s="186"/>
      <c r="AB22" s="186"/>
      <c r="AC22" s="186"/>
      <c r="AD22" s="111"/>
      <c r="AE22" s="26"/>
      <c r="AF22" s="26"/>
      <c r="AG22" s="26"/>
      <c r="AH22" s="26"/>
      <c r="AI22" s="26"/>
      <c r="AJ22" s="26"/>
      <c r="AK22" s="26"/>
    </row>
    <row r="23" spans="1:37" s="13" customFormat="1" x14ac:dyDescent="0.25">
      <c r="A23" s="209">
        <v>1</v>
      </c>
      <c r="B23" s="194" t="s">
        <v>18</v>
      </c>
      <c r="C23" s="404"/>
      <c r="D23" s="15"/>
      <c r="E23" s="22"/>
      <c r="F23" s="18"/>
      <c r="G23" s="14"/>
      <c r="H23" s="18"/>
      <c r="I23" s="18"/>
      <c r="J23" s="15"/>
      <c r="K23" s="18"/>
      <c r="L23" s="15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54"/>
      <c r="X23" s="101"/>
      <c r="Y23" s="101"/>
      <c r="Z23" s="113"/>
      <c r="AA23" s="101"/>
      <c r="AB23" s="101"/>
      <c r="AC23" s="101"/>
      <c r="AD23" s="26"/>
      <c r="AE23" s="296"/>
      <c r="AF23" s="26"/>
      <c r="AG23" s="26"/>
      <c r="AH23" s="26"/>
      <c r="AI23" s="26"/>
      <c r="AJ23" s="26"/>
      <c r="AK23" s="26"/>
    </row>
    <row r="24" spans="1:37" s="13" customFormat="1" ht="31.5" x14ac:dyDescent="0.25">
      <c r="A24" s="209">
        <v>2</v>
      </c>
      <c r="B24" s="376" t="s">
        <v>139</v>
      </c>
      <c r="C24" s="85"/>
      <c r="D24" s="335">
        <v>10.292000000000002</v>
      </c>
      <c r="E24" s="21">
        <f>G24+I24+K24+M24</f>
        <v>0.39817967199999998</v>
      </c>
      <c r="F24" s="21"/>
      <c r="G24" s="21"/>
      <c r="H24" s="21"/>
      <c r="I24" s="21">
        <v>0.39817967199999998</v>
      </c>
      <c r="J24" s="336">
        <f>D24*0.4</f>
        <v>4.1168000000000005</v>
      </c>
      <c r="K24" s="335"/>
      <c r="L24" s="336">
        <f>D24-J24</f>
        <v>6.1752000000000011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367"/>
      <c r="X24" s="113"/>
      <c r="Y24" s="108"/>
      <c r="Z24" s="186"/>
      <c r="AA24" s="113"/>
      <c r="AB24" s="113"/>
      <c r="AC24" s="113"/>
      <c r="AD24" s="26"/>
      <c r="AE24" s="297"/>
      <c r="AF24" s="26"/>
      <c r="AG24" s="26"/>
      <c r="AH24" s="26"/>
      <c r="AI24" s="26"/>
      <c r="AJ24" s="26"/>
      <c r="AK24" s="297"/>
    </row>
    <row r="25" spans="1:37" s="13" customFormat="1" ht="31.5" x14ac:dyDescent="0.25">
      <c r="A25" s="209">
        <v>3</v>
      </c>
      <c r="B25" s="376" t="s">
        <v>140</v>
      </c>
      <c r="C25" s="98"/>
      <c r="D25" s="335">
        <v>15.763999999999999</v>
      </c>
      <c r="E25" s="21">
        <f t="shared" ref="E25:E88" si="6">G25+I25+K25+M25</f>
        <v>0.60954032800000002</v>
      </c>
      <c r="F25" s="21"/>
      <c r="G25" s="21"/>
      <c r="H25" s="21"/>
      <c r="I25" s="21">
        <v>0.60954032800000002</v>
      </c>
      <c r="J25" s="336">
        <f t="shared" ref="J25:J86" si="7">D25*0.4</f>
        <v>6.3056000000000001</v>
      </c>
      <c r="K25" s="335"/>
      <c r="L25" s="336">
        <f t="shared" ref="L25:L86" si="8">D25-J25</f>
        <v>9.4583999999999993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367"/>
      <c r="X25" s="113"/>
      <c r="Y25" s="108"/>
      <c r="Z25" s="186"/>
      <c r="AA25" s="113"/>
      <c r="AB25" s="113"/>
      <c r="AC25" s="113"/>
      <c r="AD25" s="26"/>
      <c r="AE25" s="297"/>
      <c r="AF25" s="26"/>
      <c r="AG25" s="26"/>
      <c r="AH25" s="26"/>
      <c r="AI25" s="26"/>
      <c r="AJ25" s="26"/>
      <c r="AK25" s="297"/>
    </row>
    <row r="26" spans="1:37" s="13" customFormat="1" x14ac:dyDescent="0.25">
      <c r="A26" s="209">
        <v>4</v>
      </c>
      <c r="B26" s="196" t="s">
        <v>121</v>
      </c>
      <c r="C26" s="86"/>
      <c r="D26" s="335"/>
      <c r="E26" s="21">
        <f t="shared" si="6"/>
        <v>0</v>
      </c>
      <c r="F26" s="21"/>
      <c r="G26" s="21"/>
      <c r="H26" s="21"/>
      <c r="I26" s="21"/>
      <c r="J26" s="336">
        <f t="shared" si="7"/>
        <v>0</v>
      </c>
      <c r="K26" s="335"/>
      <c r="L26" s="336">
        <f t="shared" si="8"/>
        <v>0</v>
      </c>
      <c r="M26" s="21"/>
      <c r="N26" s="21"/>
      <c r="O26" s="21"/>
      <c r="P26" s="21"/>
      <c r="Q26" s="21"/>
      <c r="R26" s="21"/>
      <c r="S26" s="18"/>
      <c r="T26" s="18"/>
      <c r="U26" s="18"/>
      <c r="V26" s="18"/>
      <c r="W26" s="354"/>
      <c r="X26" s="113"/>
      <c r="Y26" s="108"/>
      <c r="Z26" s="186"/>
      <c r="AA26" s="113"/>
      <c r="AB26" s="113"/>
      <c r="AC26" s="113"/>
      <c r="AD26" s="26"/>
      <c r="AE26" s="297"/>
      <c r="AF26" s="26"/>
      <c r="AG26" s="26"/>
      <c r="AH26" s="26"/>
      <c r="AI26" s="26"/>
      <c r="AJ26" s="26"/>
      <c r="AK26" s="297"/>
    </row>
    <row r="27" spans="1:37" s="13" customFormat="1" ht="31.5" x14ac:dyDescent="0.25">
      <c r="A27" s="209">
        <v>5</v>
      </c>
      <c r="B27" s="376" t="s">
        <v>141</v>
      </c>
      <c r="C27" s="86"/>
      <c r="D27" s="335">
        <v>6.976</v>
      </c>
      <c r="E27" s="21">
        <f t="shared" si="6"/>
        <v>0.67841740000000006</v>
      </c>
      <c r="F27" s="21"/>
      <c r="G27" s="21"/>
      <c r="H27" s="21"/>
      <c r="I27" s="21">
        <v>0.67841740000000006</v>
      </c>
      <c r="J27" s="336">
        <f t="shared" si="7"/>
        <v>2.7904</v>
      </c>
      <c r="K27" s="335"/>
      <c r="L27" s="336">
        <f t="shared" si="8"/>
        <v>4.1856</v>
      </c>
      <c r="M27" s="21"/>
      <c r="N27" s="21">
        <f>O27</f>
        <v>0.67841740000000006</v>
      </c>
      <c r="O27" s="21">
        <v>0.67841740000000006</v>
      </c>
      <c r="P27" s="21"/>
      <c r="Q27" s="21"/>
      <c r="R27" s="21"/>
      <c r="S27" s="18"/>
      <c r="T27" s="18"/>
      <c r="U27" s="18"/>
      <c r="V27" s="18"/>
      <c r="W27" s="354"/>
      <c r="X27" s="113"/>
      <c r="Y27" s="108"/>
      <c r="Z27" s="186"/>
      <c r="AA27" s="113"/>
      <c r="AB27" s="113"/>
      <c r="AC27" s="113"/>
      <c r="AD27" s="26"/>
      <c r="AE27" s="297"/>
      <c r="AF27" s="26"/>
      <c r="AG27" s="26"/>
      <c r="AH27" s="26"/>
      <c r="AI27" s="26"/>
      <c r="AJ27" s="26"/>
      <c r="AK27" s="297"/>
    </row>
    <row r="28" spans="1:37" s="13" customFormat="1" ht="31.5" x14ac:dyDescent="0.25">
      <c r="A28" s="209">
        <v>6</v>
      </c>
      <c r="B28" s="376" t="s">
        <v>142</v>
      </c>
      <c r="C28" s="89"/>
      <c r="D28" s="335">
        <v>3.84</v>
      </c>
      <c r="E28" s="21">
        <f t="shared" si="6"/>
        <v>0.34951717999999998</v>
      </c>
      <c r="F28" s="21"/>
      <c r="G28" s="21"/>
      <c r="H28" s="21"/>
      <c r="I28" s="21">
        <v>0.34951717999999998</v>
      </c>
      <c r="J28" s="336">
        <f t="shared" si="7"/>
        <v>1.536</v>
      </c>
      <c r="K28" s="335"/>
      <c r="L28" s="336">
        <f t="shared" si="8"/>
        <v>2.3039999999999998</v>
      </c>
      <c r="M28" s="21"/>
      <c r="N28" s="21">
        <f t="shared" ref="N28:N85" si="9">O28</f>
        <v>0.34951717999999998</v>
      </c>
      <c r="O28" s="21">
        <v>0.34951717999999998</v>
      </c>
      <c r="P28" s="21"/>
      <c r="Q28" s="21"/>
      <c r="R28" s="21"/>
      <c r="S28" s="18"/>
      <c r="T28" s="18"/>
      <c r="U28" s="18"/>
      <c r="V28" s="18"/>
      <c r="W28" s="354"/>
      <c r="X28" s="113"/>
      <c r="Y28" s="108"/>
      <c r="Z28" s="186"/>
      <c r="AA28" s="113"/>
      <c r="AB28" s="113"/>
      <c r="AC28" s="113"/>
      <c r="AD28" s="26"/>
      <c r="AE28" s="297"/>
      <c r="AF28" s="26"/>
      <c r="AG28" s="26"/>
      <c r="AH28" s="26"/>
      <c r="AI28" s="26"/>
      <c r="AJ28" s="26"/>
      <c r="AK28" s="297"/>
    </row>
    <row r="29" spans="1:37" s="13" customFormat="1" ht="31.5" x14ac:dyDescent="0.25">
      <c r="A29" s="209">
        <v>7</v>
      </c>
      <c r="B29" s="376" t="s">
        <v>124</v>
      </c>
      <c r="C29" s="87"/>
      <c r="D29" s="335">
        <v>3.8600000000000003</v>
      </c>
      <c r="E29" s="21">
        <f t="shared" si="6"/>
        <v>0.38010277999999997</v>
      </c>
      <c r="F29" s="21"/>
      <c r="G29" s="21"/>
      <c r="H29" s="21"/>
      <c r="I29" s="21">
        <v>0.38010277999999997</v>
      </c>
      <c r="J29" s="336">
        <f t="shared" si="7"/>
        <v>1.5440000000000003</v>
      </c>
      <c r="K29" s="335"/>
      <c r="L29" s="336">
        <f t="shared" si="8"/>
        <v>2.3159999999999998</v>
      </c>
      <c r="M29" s="21"/>
      <c r="N29" s="21">
        <f t="shared" si="9"/>
        <v>0.38010277999999997</v>
      </c>
      <c r="O29" s="21">
        <v>0.38010277999999997</v>
      </c>
      <c r="P29" s="21"/>
      <c r="Q29" s="21"/>
      <c r="R29" s="21"/>
      <c r="S29" s="18"/>
      <c r="T29" s="18"/>
      <c r="U29" s="18"/>
      <c r="V29" s="18"/>
      <c r="W29" s="354"/>
      <c r="X29" s="113"/>
      <c r="Y29" s="108"/>
      <c r="Z29" s="186"/>
      <c r="AA29" s="113"/>
      <c r="AB29" s="113"/>
      <c r="AC29" s="113"/>
      <c r="AD29" s="26"/>
      <c r="AE29" s="297"/>
      <c r="AF29" s="26"/>
      <c r="AG29" s="26"/>
      <c r="AH29" s="26"/>
      <c r="AI29" s="26"/>
      <c r="AJ29" s="26"/>
      <c r="AK29" s="297"/>
    </row>
    <row r="30" spans="1:37" s="13" customFormat="1" ht="31.5" x14ac:dyDescent="0.25">
      <c r="A30" s="209">
        <v>8</v>
      </c>
      <c r="B30" s="376" t="s">
        <v>143</v>
      </c>
      <c r="C30" s="85"/>
      <c r="D30" s="335">
        <v>8.34</v>
      </c>
      <c r="E30" s="21">
        <f t="shared" si="6"/>
        <v>0.32527596800000003</v>
      </c>
      <c r="F30" s="21"/>
      <c r="G30" s="21"/>
      <c r="H30" s="21"/>
      <c r="I30" s="21">
        <v>0.32527596800000003</v>
      </c>
      <c r="J30" s="336">
        <f t="shared" si="7"/>
        <v>3.3360000000000003</v>
      </c>
      <c r="K30" s="335"/>
      <c r="L30" s="336">
        <f t="shared" si="8"/>
        <v>5.0039999999999996</v>
      </c>
      <c r="M30" s="21"/>
      <c r="N30" s="21">
        <f t="shared" si="9"/>
        <v>0</v>
      </c>
      <c r="O30" s="21">
        <v>0</v>
      </c>
      <c r="P30" s="21"/>
      <c r="Q30" s="21"/>
      <c r="R30" s="21"/>
      <c r="S30" s="18"/>
      <c r="T30" s="18"/>
      <c r="U30" s="18"/>
      <c r="V30" s="18"/>
      <c r="W30" s="354"/>
      <c r="X30" s="113"/>
      <c r="Y30" s="108"/>
      <c r="Z30" s="186"/>
      <c r="AA30" s="113"/>
      <c r="AB30" s="113"/>
      <c r="AC30" s="113"/>
      <c r="AD30" s="26"/>
      <c r="AE30" s="297"/>
      <c r="AF30" s="26"/>
      <c r="AG30" s="26"/>
      <c r="AH30" s="26"/>
      <c r="AI30" s="26"/>
      <c r="AJ30" s="26"/>
      <c r="AK30" s="297"/>
    </row>
    <row r="31" spans="1:37" s="13" customFormat="1" ht="31.5" x14ac:dyDescent="0.25">
      <c r="A31" s="209">
        <v>9</v>
      </c>
      <c r="B31" s="376" t="s">
        <v>144</v>
      </c>
      <c r="C31" s="85"/>
      <c r="D31" s="335">
        <v>4.66</v>
      </c>
      <c r="E31" s="21">
        <f t="shared" si="6"/>
        <v>0.45671191999999999</v>
      </c>
      <c r="F31" s="21"/>
      <c r="G31" s="21"/>
      <c r="H31" s="21"/>
      <c r="I31" s="21">
        <v>0.45671191999999999</v>
      </c>
      <c r="J31" s="336">
        <f t="shared" si="7"/>
        <v>1.8640000000000001</v>
      </c>
      <c r="K31" s="335"/>
      <c r="L31" s="336">
        <f t="shared" si="8"/>
        <v>2.7960000000000003</v>
      </c>
      <c r="M31" s="21"/>
      <c r="N31" s="21">
        <f t="shared" si="9"/>
        <v>0.45671191999999999</v>
      </c>
      <c r="O31" s="21">
        <v>0.45671191999999999</v>
      </c>
      <c r="P31" s="21"/>
      <c r="Q31" s="21"/>
      <c r="R31" s="21"/>
      <c r="S31" s="18"/>
      <c r="T31" s="18"/>
      <c r="U31" s="18"/>
      <c r="V31" s="18"/>
      <c r="W31" s="354"/>
      <c r="X31" s="113"/>
      <c r="Y31" s="108"/>
      <c r="Z31" s="111"/>
      <c r="AA31" s="113"/>
      <c r="AB31" s="113"/>
      <c r="AC31" s="113"/>
      <c r="AD31" s="26"/>
      <c r="AE31" s="297"/>
      <c r="AF31" s="26"/>
      <c r="AG31" s="26"/>
      <c r="AH31" s="26"/>
      <c r="AI31" s="26"/>
      <c r="AJ31" s="26"/>
      <c r="AK31" s="297"/>
    </row>
    <row r="32" spans="1:37" s="13" customFormat="1" x14ac:dyDescent="0.25">
      <c r="A32" s="209">
        <v>10</v>
      </c>
      <c r="B32" s="196" t="s">
        <v>81</v>
      </c>
      <c r="C32" s="85"/>
      <c r="D32" s="335"/>
      <c r="E32" s="21">
        <f t="shared" si="6"/>
        <v>0</v>
      </c>
      <c r="F32" s="21"/>
      <c r="G32" s="21"/>
      <c r="H32" s="21"/>
      <c r="I32" s="21"/>
      <c r="J32" s="336">
        <f t="shared" si="7"/>
        <v>0</v>
      </c>
      <c r="K32" s="335"/>
      <c r="L32" s="336">
        <f t="shared" si="8"/>
        <v>0</v>
      </c>
      <c r="M32" s="21"/>
      <c r="N32" s="21">
        <f t="shared" si="9"/>
        <v>0</v>
      </c>
      <c r="O32" s="21">
        <v>0</v>
      </c>
      <c r="P32" s="21"/>
      <c r="Q32" s="21"/>
      <c r="R32" s="21"/>
      <c r="S32" s="18"/>
      <c r="T32" s="18"/>
      <c r="U32" s="18"/>
      <c r="V32" s="18"/>
      <c r="W32" s="354"/>
      <c r="X32" s="113"/>
      <c r="Y32" s="108"/>
      <c r="Z32" s="111"/>
      <c r="AA32" s="113"/>
      <c r="AB32" s="113"/>
      <c r="AC32" s="113"/>
      <c r="AD32" s="26"/>
      <c r="AE32" s="297"/>
      <c r="AF32" s="26"/>
      <c r="AG32" s="26"/>
      <c r="AH32" s="26"/>
      <c r="AI32" s="26"/>
      <c r="AJ32" s="26"/>
      <c r="AK32" s="297"/>
    </row>
    <row r="33" spans="1:37" s="13" customFormat="1" ht="47.25" x14ac:dyDescent="0.25">
      <c r="A33" s="209">
        <v>11</v>
      </c>
      <c r="B33" s="117" t="s">
        <v>122</v>
      </c>
      <c r="C33" s="86"/>
      <c r="D33" s="335">
        <v>48.65</v>
      </c>
      <c r="E33" s="21">
        <f t="shared" si="6"/>
        <v>5.9312089999999998E-2</v>
      </c>
      <c r="F33" s="21"/>
      <c r="G33" s="21"/>
      <c r="H33" s="21"/>
      <c r="I33" s="21">
        <v>5.9312089999999998E-2</v>
      </c>
      <c r="J33" s="336">
        <f t="shared" si="7"/>
        <v>19.46</v>
      </c>
      <c r="K33" s="335"/>
      <c r="L33" s="336">
        <f t="shared" si="8"/>
        <v>29.189999999999998</v>
      </c>
      <c r="M33" s="21"/>
      <c r="N33" s="21">
        <f t="shared" si="9"/>
        <v>5.9312089999999998E-2</v>
      </c>
      <c r="O33" s="21">
        <v>5.9312089999999998E-2</v>
      </c>
      <c r="P33" s="21"/>
      <c r="Q33" s="21"/>
      <c r="R33" s="21"/>
      <c r="S33" s="22"/>
      <c r="T33" s="22"/>
      <c r="U33" s="22"/>
      <c r="V33" s="22"/>
      <c r="W33" s="368"/>
      <c r="X33" s="113"/>
      <c r="Y33" s="108"/>
      <c r="Z33" s="111"/>
      <c r="AA33" s="113"/>
      <c r="AB33" s="113"/>
      <c r="AC33" s="113"/>
      <c r="AD33" s="26"/>
      <c r="AE33" s="297"/>
      <c r="AF33" s="26"/>
      <c r="AG33" s="26"/>
      <c r="AH33" s="26"/>
      <c r="AI33" s="26"/>
      <c r="AJ33" s="26"/>
      <c r="AK33" s="297"/>
    </row>
    <row r="34" spans="1:37" s="13" customFormat="1" ht="47.25" x14ac:dyDescent="0.25">
      <c r="A34" s="209">
        <v>12</v>
      </c>
      <c r="B34" s="197" t="s">
        <v>145</v>
      </c>
      <c r="C34" s="99"/>
      <c r="D34" s="335">
        <v>5.5</v>
      </c>
      <c r="E34" s="21">
        <f t="shared" si="6"/>
        <v>0.215324984</v>
      </c>
      <c r="F34" s="21"/>
      <c r="G34" s="21"/>
      <c r="H34" s="21"/>
      <c r="I34" s="21">
        <v>0.215324984</v>
      </c>
      <c r="J34" s="336">
        <f t="shared" si="7"/>
        <v>2.2000000000000002</v>
      </c>
      <c r="K34" s="335"/>
      <c r="L34" s="336">
        <f t="shared" si="8"/>
        <v>3.3</v>
      </c>
      <c r="M34" s="21"/>
      <c r="N34" s="21">
        <f t="shared" si="9"/>
        <v>0</v>
      </c>
      <c r="O34" s="21"/>
      <c r="P34" s="21"/>
      <c r="Q34" s="21"/>
      <c r="R34" s="21"/>
      <c r="S34" s="16"/>
      <c r="T34" s="22"/>
      <c r="U34" s="22"/>
      <c r="V34" s="22"/>
      <c r="W34" s="368"/>
      <c r="X34" s="113"/>
      <c r="Y34" s="108"/>
      <c r="Z34" s="111"/>
      <c r="AA34" s="113"/>
      <c r="AB34" s="113"/>
      <c r="AC34" s="113"/>
      <c r="AD34" s="26"/>
      <c r="AE34" s="297"/>
      <c r="AF34" s="26"/>
      <c r="AG34" s="26"/>
      <c r="AH34" s="26"/>
      <c r="AI34" s="26"/>
      <c r="AJ34" s="26"/>
      <c r="AK34" s="297"/>
    </row>
    <row r="35" spans="1:37" s="13" customFormat="1" ht="47.25" x14ac:dyDescent="0.25">
      <c r="A35" s="209">
        <v>13</v>
      </c>
      <c r="B35" s="376" t="s">
        <v>146</v>
      </c>
      <c r="C35" s="86"/>
      <c r="D35" s="335">
        <v>4.2700000000000005</v>
      </c>
      <c r="E35" s="21">
        <f t="shared" si="6"/>
        <v>0.165090968</v>
      </c>
      <c r="F35" s="21"/>
      <c r="G35" s="21"/>
      <c r="H35" s="21"/>
      <c r="I35" s="21">
        <v>0.165090968</v>
      </c>
      <c r="J35" s="336">
        <f t="shared" si="7"/>
        <v>1.7080000000000002</v>
      </c>
      <c r="K35" s="335"/>
      <c r="L35" s="336">
        <f t="shared" si="8"/>
        <v>2.5620000000000003</v>
      </c>
      <c r="M35" s="21"/>
      <c r="N35" s="21">
        <f t="shared" si="9"/>
        <v>0</v>
      </c>
      <c r="O35" s="21"/>
      <c r="P35" s="21"/>
      <c r="Q35" s="21"/>
      <c r="R35" s="21"/>
      <c r="S35" s="22"/>
      <c r="T35" s="22"/>
      <c r="U35" s="22"/>
      <c r="V35" s="22"/>
      <c r="W35" s="368"/>
      <c r="X35" s="113"/>
      <c r="Y35" s="108"/>
      <c r="Z35" s="111"/>
      <c r="AA35" s="113"/>
      <c r="AB35" s="113"/>
      <c r="AC35" s="113"/>
      <c r="AD35" s="26"/>
      <c r="AE35" s="297"/>
      <c r="AF35" s="26"/>
      <c r="AG35" s="26"/>
      <c r="AH35" s="26"/>
      <c r="AI35" s="26"/>
      <c r="AJ35" s="26"/>
      <c r="AK35" s="297"/>
    </row>
    <row r="36" spans="1:37" s="13" customFormat="1" ht="47.25" x14ac:dyDescent="0.25">
      <c r="A36" s="209">
        <v>14</v>
      </c>
      <c r="B36" s="376" t="s">
        <v>147</v>
      </c>
      <c r="C36" s="86"/>
      <c r="D36" s="335">
        <v>3.95</v>
      </c>
      <c r="E36" s="21">
        <f t="shared" si="6"/>
        <v>0.15483393600000001</v>
      </c>
      <c r="F36" s="21"/>
      <c r="G36" s="21"/>
      <c r="H36" s="21"/>
      <c r="I36" s="21">
        <v>0.15483393600000001</v>
      </c>
      <c r="J36" s="336">
        <f t="shared" si="7"/>
        <v>1.58</v>
      </c>
      <c r="K36" s="335"/>
      <c r="L36" s="336">
        <f t="shared" si="8"/>
        <v>2.37</v>
      </c>
      <c r="M36" s="21"/>
      <c r="N36" s="21">
        <f t="shared" si="9"/>
        <v>0</v>
      </c>
      <c r="O36" s="21"/>
      <c r="P36" s="21"/>
      <c r="Q36" s="21"/>
      <c r="R36" s="21"/>
      <c r="S36" s="22"/>
      <c r="T36" s="22"/>
      <c r="U36" s="22"/>
      <c r="V36" s="22"/>
      <c r="W36" s="368"/>
      <c r="X36" s="113"/>
      <c r="Y36" s="108"/>
      <c r="Z36" s="111"/>
      <c r="AA36" s="113"/>
      <c r="AB36" s="113"/>
      <c r="AC36" s="113"/>
      <c r="AD36" s="26"/>
      <c r="AE36" s="297"/>
      <c r="AF36" s="26"/>
      <c r="AG36" s="26"/>
      <c r="AH36" s="26"/>
      <c r="AI36" s="26"/>
      <c r="AJ36" s="26"/>
      <c r="AK36" s="297"/>
    </row>
    <row r="37" spans="1:37" s="13" customFormat="1" ht="31.5" x14ac:dyDescent="0.25">
      <c r="A37" s="209">
        <v>15</v>
      </c>
      <c r="B37" s="377" t="s">
        <v>148</v>
      </c>
      <c r="C37" s="86"/>
      <c r="D37" s="335">
        <v>4.8</v>
      </c>
      <c r="E37" s="21">
        <f t="shared" si="6"/>
        <v>0.31781529999999997</v>
      </c>
      <c r="F37" s="21"/>
      <c r="G37" s="21"/>
      <c r="H37" s="21"/>
      <c r="I37" s="21">
        <v>0.31781529999999997</v>
      </c>
      <c r="J37" s="336">
        <f t="shared" si="7"/>
        <v>1.92</v>
      </c>
      <c r="K37" s="335"/>
      <c r="L37" s="336">
        <f t="shared" si="8"/>
        <v>2.88</v>
      </c>
      <c r="M37" s="21"/>
      <c r="N37" s="21">
        <f t="shared" si="9"/>
        <v>0.31781529999999997</v>
      </c>
      <c r="O37" s="21">
        <v>0.31781529999999997</v>
      </c>
      <c r="P37" s="21"/>
      <c r="Q37" s="21"/>
      <c r="R37" s="21"/>
      <c r="S37" s="22"/>
      <c r="T37" s="22"/>
      <c r="U37" s="22"/>
      <c r="V37" s="22"/>
      <c r="W37" s="368"/>
      <c r="X37" s="113"/>
      <c r="Y37" s="108"/>
      <c r="Z37" s="111"/>
      <c r="AA37" s="113"/>
      <c r="AB37" s="113"/>
      <c r="AC37" s="113"/>
      <c r="AD37" s="26"/>
      <c r="AE37" s="297"/>
      <c r="AF37" s="26"/>
      <c r="AG37" s="26"/>
      <c r="AH37" s="26"/>
      <c r="AI37" s="26"/>
      <c r="AJ37" s="26"/>
      <c r="AK37" s="297"/>
    </row>
    <row r="38" spans="1:37" s="13" customFormat="1" ht="31.5" x14ac:dyDescent="0.25">
      <c r="A38" s="209">
        <v>16</v>
      </c>
      <c r="B38" s="377" t="s">
        <v>149</v>
      </c>
      <c r="C38" s="86"/>
      <c r="D38" s="335">
        <v>9.7799999999999994</v>
      </c>
      <c r="E38" s="21">
        <f t="shared" si="6"/>
        <v>0.31501468799999999</v>
      </c>
      <c r="F38" s="21"/>
      <c r="G38" s="21"/>
      <c r="H38" s="21"/>
      <c r="I38" s="21">
        <v>0.31501468799999999</v>
      </c>
      <c r="J38" s="336">
        <f t="shared" si="7"/>
        <v>3.9119999999999999</v>
      </c>
      <c r="K38" s="335"/>
      <c r="L38" s="336">
        <f t="shared" si="8"/>
        <v>5.8679999999999994</v>
      </c>
      <c r="M38" s="21"/>
      <c r="N38" s="21">
        <f t="shared" si="9"/>
        <v>0</v>
      </c>
      <c r="O38" s="21">
        <v>0</v>
      </c>
      <c r="P38" s="21"/>
      <c r="Q38" s="21"/>
      <c r="R38" s="21"/>
      <c r="S38" s="22"/>
      <c r="T38" s="22"/>
      <c r="U38" s="22"/>
      <c r="V38" s="22"/>
      <c r="W38" s="368"/>
      <c r="X38" s="113"/>
      <c r="Y38" s="108"/>
      <c r="Z38" s="111"/>
      <c r="AA38" s="113"/>
      <c r="AB38" s="113"/>
      <c r="AC38" s="113"/>
      <c r="AD38" s="26"/>
      <c r="AE38" s="297"/>
      <c r="AF38" s="26"/>
      <c r="AG38" s="26"/>
      <c r="AH38" s="26"/>
      <c r="AI38" s="26"/>
      <c r="AJ38" s="26"/>
      <c r="AK38" s="297"/>
    </row>
    <row r="39" spans="1:37" s="13" customFormat="1" x14ac:dyDescent="0.25">
      <c r="A39" s="209">
        <v>17</v>
      </c>
      <c r="B39" s="196" t="s">
        <v>82</v>
      </c>
      <c r="C39" s="86"/>
      <c r="D39" s="335"/>
      <c r="E39" s="21">
        <f t="shared" si="6"/>
        <v>0</v>
      </c>
      <c r="F39" s="21"/>
      <c r="G39" s="21"/>
      <c r="H39" s="21"/>
      <c r="I39" s="21"/>
      <c r="J39" s="336">
        <f t="shared" si="7"/>
        <v>0</v>
      </c>
      <c r="K39" s="335"/>
      <c r="L39" s="336">
        <f t="shared" si="8"/>
        <v>0</v>
      </c>
      <c r="M39" s="21"/>
      <c r="N39" s="21">
        <f t="shared" si="9"/>
        <v>0</v>
      </c>
      <c r="O39" s="21">
        <v>0</v>
      </c>
      <c r="P39" s="21"/>
      <c r="Q39" s="21"/>
      <c r="R39" s="21"/>
      <c r="S39" s="22"/>
      <c r="T39" s="22"/>
      <c r="U39" s="22"/>
      <c r="V39" s="22"/>
      <c r="W39" s="368"/>
      <c r="X39" s="113"/>
      <c r="Y39" s="108"/>
      <c r="Z39" s="111"/>
      <c r="AA39" s="113"/>
      <c r="AB39" s="113"/>
      <c r="AC39" s="113"/>
      <c r="AD39" s="26"/>
      <c r="AE39" s="297"/>
      <c r="AF39" s="26"/>
      <c r="AG39" s="26"/>
      <c r="AH39" s="26"/>
      <c r="AI39" s="26"/>
      <c r="AJ39" s="26"/>
      <c r="AK39" s="297"/>
    </row>
    <row r="40" spans="1:37" s="13" customFormat="1" ht="31.5" x14ac:dyDescent="0.25">
      <c r="A40" s="209">
        <v>18</v>
      </c>
      <c r="B40" s="377" t="s">
        <v>150</v>
      </c>
      <c r="C40" s="86"/>
      <c r="D40" s="335">
        <v>4.2443999999999997</v>
      </c>
      <c r="E40" s="21">
        <f t="shared" si="6"/>
        <v>0.41861916000000005</v>
      </c>
      <c r="F40" s="21"/>
      <c r="G40" s="21"/>
      <c r="H40" s="21"/>
      <c r="I40" s="21">
        <v>0.41861916000000005</v>
      </c>
      <c r="J40" s="336">
        <f t="shared" si="7"/>
        <v>1.6977599999999999</v>
      </c>
      <c r="K40" s="335"/>
      <c r="L40" s="336">
        <f t="shared" si="8"/>
        <v>2.54664</v>
      </c>
      <c r="M40" s="21"/>
      <c r="N40" s="21">
        <f t="shared" si="9"/>
        <v>0.41861916000000005</v>
      </c>
      <c r="O40" s="21">
        <v>0.41861916000000005</v>
      </c>
      <c r="P40" s="21"/>
      <c r="Q40" s="21"/>
      <c r="R40" s="21"/>
      <c r="S40" s="22"/>
      <c r="T40" s="22"/>
      <c r="U40" s="22"/>
      <c r="V40" s="22"/>
      <c r="W40" s="368"/>
      <c r="X40" s="113"/>
      <c r="Y40" s="108"/>
      <c r="Z40" s="111"/>
      <c r="AA40" s="113"/>
      <c r="AB40" s="113"/>
      <c r="AC40" s="113"/>
      <c r="AD40" s="26"/>
      <c r="AE40" s="297"/>
      <c r="AF40" s="26"/>
      <c r="AG40" s="26"/>
      <c r="AH40" s="26"/>
      <c r="AI40" s="26"/>
      <c r="AJ40" s="26"/>
      <c r="AK40" s="297"/>
    </row>
    <row r="41" spans="1:37" s="13" customFormat="1" ht="31.5" x14ac:dyDescent="0.25">
      <c r="A41" s="209">
        <v>19</v>
      </c>
      <c r="B41" s="377" t="s">
        <v>151</v>
      </c>
      <c r="C41" s="86"/>
      <c r="D41" s="335">
        <v>3.52</v>
      </c>
      <c r="E41" s="21">
        <f t="shared" si="6"/>
        <v>0.31065624000000003</v>
      </c>
      <c r="F41" s="21"/>
      <c r="G41" s="21"/>
      <c r="H41" s="21"/>
      <c r="I41" s="21">
        <v>0.31065624000000003</v>
      </c>
      <c r="J41" s="336">
        <f t="shared" si="7"/>
        <v>1.4080000000000001</v>
      </c>
      <c r="K41" s="335"/>
      <c r="L41" s="336">
        <f t="shared" si="8"/>
        <v>2.1120000000000001</v>
      </c>
      <c r="M41" s="21"/>
      <c r="N41" s="21">
        <f t="shared" si="9"/>
        <v>0.31065624000000003</v>
      </c>
      <c r="O41" s="21">
        <v>0.31065624000000003</v>
      </c>
      <c r="P41" s="21"/>
      <c r="Q41" s="21"/>
      <c r="R41" s="21"/>
      <c r="S41" s="22"/>
      <c r="T41" s="22"/>
      <c r="U41" s="22"/>
      <c r="V41" s="22"/>
      <c r="W41" s="368"/>
      <c r="X41" s="113"/>
      <c r="Y41" s="108"/>
      <c r="Z41" s="111"/>
      <c r="AA41" s="113"/>
      <c r="AB41" s="113"/>
      <c r="AC41" s="113"/>
      <c r="AD41" s="26"/>
      <c r="AE41" s="297"/>
      <c r="AF41" s="26"/>
      <c r="AG41" s="26"/>
      <c r="AH41" s="26"/>
      <c r="AI41" s="26"/>
      <c r="AJ41" s="26"/>
      <c r="AK41" s="297"/>
    </row>
    <row r="42" spans="1:37" s="13" customFormat="1" x14ac:dyDescent="0.25">
      <c r="A42" s="209">
        <v>20</v>
      </c>
      <c r="B42" s="198" t="s">
        <v>123</v>
      </c>
      <c r="C42" s="86"/>
      <c r="D42" s="335"/>
      <c r="E42" s="21">
        <f t="shared" si="6"/>
        <v>0</v>
      </c>
      <c r="F42" s="21"/>
      <c r="G42" s="21"/>
      <c r="H42" s="21"/>
      <c r="I42" s="21"/>
      <c r="J42" s="336">
        <f t="shared" si="7"/>
        <v>0</v>
      </c>
      <c r="K42" s="335"/>
      <c r="L42" s="336">
        <f t="shared" si="8"/>
        <v>0</v>
      </c>
      <c r="M42" s="21"/>
      <c r="N42" s="21">
        <f t="shared" si="9"/>
        <v>0</v>
      </c>
      <c r="O42" s="21">
        <v>0</v>
      </c>
      <c r="P42" s="21"/>
      <c r="Q42" s="21"/>
      <c r="R42" s="21"/>
      <c r="S42" s="22"/>
      <c r="T42" s="22"/>
      <c r="U42" s="22"/>
      <c r="V42" s="22"/>
      <c r="W42" s="368"/>
      <c r="X42" s="113"/>
      <c r="Y42" s="108"/>
      <c r="Z42" s="111"/>
      <c r="AA42" s="113"/>
      <c r="AB42" s="113"/>
      <c r="AC42" s="113"/>
      <c r="AD42" s="26"/>
      <c r="AE42" s="297"/>
      <c r="AF42" s="26"/>
      <c r="AG42" s="26"/>
      <c r="AH42" s="26"/>
      <c r="AI42" s="26"/>
      <c r="AJ42" s="26"/>
      <c r="AK42" s="297"/>
    </row>
    <row r="43" spans="1:37" s="13" customFormat="1" ht="47.25" x14ac:dyDescent="0.25">
      <c r="A43" s="209">
        <v>21</v>
      </c>
      <c r="B43" s="201" t="s">
        <v>152</v>
      </c>
      <c r="C43" s="86"/>
      <c r="D43" s="335">
        <v>27.84</v>
      </c>
      <c r="E43" s="21">
        <f t="shared" si="6"/>
        <v>0.92135627200000003</v>
      </c>
      <c r="F43" s="21"/>
      <c r="G43" s="21"/>
      <c r="H43" s="21"/>
      <c r="I43" s="21">
        <v>0.92135627200000003</v>
      </c>
      <c r="J43" s="336">
        <f t="shared" si="7"/>
        <v>11.136000000000001</v>
      </c>
      <c r="K43" s="335"/>
      <c r="L43" s="336">
        <f t="shared" si="8"/>
        <v>16.704000000000001</v>
      </c>
      <c r="M43" s="21"/>
      <c r="N43" s="21">
        <f t="shared" si="9"/>
        <v>0</v>
      </c>
      <c r="O43" s="21">
        <v>0</v>
      </c>
      <c r="P43" s="21"/>
      <c r="Q43" s="21"/>
      <c r="R43" s="21"/>
      <c r="S43" s="22"/>
      <c r="T43" s="22"/>
      <c r="U43" s="22"/>
      <c r="V43" s="22"/>
      <c r="W43" s="368"/>
      <c r="X43" s="113"/>
      <c r="Y43" s="108"/>
      <c r="Z43" s="111"/>
      <c r="AA43" s="113"/>
      <c r="AB43" s="113"/>
      <c r="AC43" s="113"/>
      <c r="AD43" s="26"/>
      <c r="AE43" s="297"/>
      <c r="AF43" s="26"/>
      <c r="AG43" s="26"/>
      <c r="AH43" s="26"/>
      <c r="AI43" s="26"/>
      <c r="AJ43" s="26"/>
      <c r="AK43" s="297"/>
    </row>
    <row r="44" spans="1:37" s="13" customFormat="1" ht="31.5" x14ac:dyDescent="0.25">
      <c r="A44" s="209">
        <v>22</v>
      </c>
      <c r="B44" s="201" t="s">
        <v>153</v>
      </c>
      <c r="C44" s="86"/>
      <c r="D44" s="335">
        <v>7.7</v>
      </c>
      <c r="E44" s="21">
        <f t="shared" si="6"/>
        <v>0.74371505999999998</v>
      </c>
      <c r="F44" s="21"/>
      <c r="G44" s="21"/>
      <c r="H44" s="21"/>
      <c r="I44" s="21">
        <v>0.74371505999999998</v>
      </c>
      <c r="J44" s="336">
        <f t="shared" si="7"/>
        <v>3.08</v>
      </c>
      <c r="K44" s="335"/>
      <c r="L44" s="336">
        <f t="shared" si="8"/>
        <v>4.62</v>
      </c>
      <c r="M44" s="21"/>
      <c r="N44" s="21">
        <f t="shared" si="9"/>
        <v>0.74371505999999998</v>
      </c>
      <c r="O44" s="21">
        <v>0.74371505999999998</v>
      </c>
      <c r="P44" s="21"/>
      <c r="Q44" s="21"/>
      <c r="R44" s="21"/>
      <c r="S44" s="22"/>
      <c r="T44" s="22"/>
      <c r="U44" s="22"/>
      <c r="V44" s="22"/>
      <c r="W44" s="368"/>
      <c r="X44" s="113"/>
      <c r="Y44" s="108"/>
      <c r="Z44" s="111"/>
      <c r="AA44" s="113"/>
      <c r="AB44" s="113"/>
      <c r="AC44" s="113"/>
      <c r="AD44" s="26"/>
      <c r="AE44" s="297"/>
      <c r="AF44" s="26"/>
      <c r="AG44" s="26"/>
      <c r="AH44" s="26"/>
      <c r="AI44" s="26"/>
      <c r="AJ44" s="26"/>
      <c r="AK44" s="297"/>
    </row>
    <row r="45" spans="1:37" s="13" customFormat="1" ht="31.5" x14ac:dyDescent="0.25">
      <c r="A45" s="209">
        <v>23</v>
      </c>
      <c r="B45" s="201" t="s">
        <v>154</v>
      </c>
      <c r="C45" s="86"/>
      <c r="D45" s="335">
        <v>6.7200000000000006</v>
      </c>
      <c r="E45" s="21">
        <f t="shared" si="6"/>
        <v>0.65738153999999993</v>
      </c>
      <c r="F45" s="21"/>
      <c r="G45" s="21"/>
      <c r="H45" s="21"/>
      <c r="I45" s="21">
        <v>0.65738153999999993</v>
      </c>
      <c r="J45" s="336">
        <f t="shared" si="7"/>
        <v>2.6880000000000006</v>
      </c>
      <c r="K45" s="335"/>
      <c r="L45" s="336">
        <f t="shared" si="8"/>
        <v>4.032</v>
      </c>
      <c r="M45" s="21"/>
      <c r="N45" s="21">
        <f t="shared" si="9"/>
        <v>0.65738153999999993</v>
      </c>
      <c r="O45" s="21">
        <v>0.65738153999999993</v>
      </c>
      <c r="P45" s="21"/>
      <c r="Q45" s="21"/>
      <c r="R45" s="21"/>
      <c r="S45" s="22"/>
      <c r="T45" s="22"/>
      <c r="U45" s="22"/>
      <c r="V45" s="22"/>
      <c r="W45" s="368"/>
      <c r="X45" s="113"/>
      <c r="Y45" s="108"/>
      <c r="Z45" s="111"/>
      <c r="AA45" s="113"/>
      <c r="AB45" s="113"/>
      <c r="AC45" s="113"/>
      <c r="AD45" s="26"/>
      <c r="AE45" s="297"/>
      <c r="AF45" s="26"/>
      <c r="AG45" s="26"/>
      <c r="AH45" s="26"/>
      <c r="AI45" s="26"/>
      <c r="AJ45" s="26"/>
      <c r="AK45" s="297"/>
    </row>
    <row r="46" spans="1:37" s="13" customFormat="1" ht="47.25" x14ac:dyDescent="0.25">
      <c r="A46" s="209">
        <v>24</v>
      </c>
      <c r="B46" s="201" t="s">
        <v>155</v>
      </c>
      <c r="C46" s="86"/>
      <c r="D46" s="335">
        <v>15.423999999999999</v>
      </c>
      <c r="E46" s="21">
        <f t="shared" si="6"/>
        <v>0.61304539999999996</v>
      </c>
      <c r="F46" s="21"/>
      <c r="G46" s="21"/>
      <c r="H46" s="21"/>
      <c r="I46" s="21">
        <v>0.61304539999999996</v>
      </c>
      <c r="J46" s="336">
        <f t="shared" si="7"/>
        <v>6.1696</v>
      </c>
      <c r="K46" s="335"/>
      <c r="L46" s="336">
        <f t="shared" si="8"/>
        <v>9.2544000000000004</v>
      </c>
      <c r="M46" s="21"/>
      <c r="N46" s="21">
        <f t="shared" si="9"/>
        <v>0</v>
      </c>
      <c r="O46" s="21"/>
      <c r="P46" s="21"/>
      <c r="Q46" s="21"/>
      <c r="R46" s="21"/>
      <c r="S46" s="22"/>
      <c r="T46" s="22"/>
      <c r="U46" s="22"/>
      <c r="V46" s="22"/>
      <c r="W46" s="368"/>
      <c r="X46" s="113"/>
      <c r="Y46" s="108"/>
      <c r="Z46" s="111"/>
      <c r="AA46" s="113"/>
      <c r="AB46" s="113"/>
      <c r="AC46" s="113"/>
      <c r="AD46" s="26"/>
      <c r="AE46" s="297"/>
      <c r="AF46" s="26"/>
      <c r="AG46" s="26"/>
      <c r="AH46" s="26"/>
      <c r="AI46" s="26"/>
      <c r="AJ46" s="26"/>
      <c r="AK46" s="297"/>
    </row>
    <row r="47" spans="1:37" s="13" customFormat="1" ht="31.5" x14ac:dyDescent="0.25">
      <c r="A47" s="209">
        <v>25</v>
      </c>
      <c r="B47" s="201" t="s">
        <v>156</v>
      </c>
      <c r="C47" s="86"/>
      <c r="D47" s="335">
        <v>19.2</v>
      </c>
      <c r="E47" s="21">
        <f t="shared" si="6"/>
        <v>0.73807442400000001</v>
      </c>
      <c r="F47" s="21"/>
      <c r="G47" s="21"/>
      <c r="H47" s="21"/>
      <c r="I47" s="21">
        <v>0.73807442400000001</v>
      </c>
      <c r="J47" s="336">
        <f t="shared" si="7"/>
        <v>7.68</v>
      </c>
      <c r="K47" s="335"/>
      <c r="L47" s="336">
        <f t="shared" si="8"/>
        <v>11.52</v>
      </c>
      <c r="M47" s="21"/>
      <c r="N47" s="21">
        <f t="shared" si="9"/>
        <v>0</v>
      </c>
      <c r="O47" s="21"/>
      <c r="P47" s="21"/>
      <c r="Q47" s="21"/>
      <c r="R47" s="21"/>
      <c r="S47" s="22"/>
      <c r="T47" s="22"/>
      <c r="U47" s="22"/>
      <c r="V47" s="22"/>
      <c r="W47" s="368"/>
      <c r="X47" s="113"/>
      <c r="Y47" s="108"/>
      <c r="Z47" s="111"/>
      <c r="AA47" s="113"/>
      <c r="AB47" s="113"/>
      <c r="AC47" s="113"/>
      <c r="AD47" s="26"/>
      <c r="AE47" s="297"/>
      <c r="AF47" s="26"/>
      <c r="AG47" s="26"/>
      <c r="AH47" s="26"/>
      <c r="AI47" s="26"/>
      <c r="AJ47" s="26"/>
      <c r="AK47" s="297"/>
    </row>
    <row r="48" spans="1:37" s="13" customFormat="1" x14ac:dyDescent="0.25">
      <c r="A48" s="209">
        <v>26</v>
      </c>
      <c r="B48" s="194" t="s">
        <v>83</v>
      </c>
      <c r="C48" s="86"/>
      <c r="D48" s="335"/>
      <c r="E48" s="21">
        <f t="shared" si="6"/>
        <v>0</v>
      </c>
      <c r="F48" s="21"/>
      <c r="G48" s="21"/>
      <c r="H48" s="21"/>
      <c r="I48" s="21"/>
      <c r="J48" s="336">
        <f t="shared" si="7"/>
        <v>0</v>
      </c>
      <c r="K48" s="335"/>
      <c r="L48" s="336">
        <f t="shared" si="8"/>
        <v>0</v>
      </c>
      <c r="M48" s="21"/>
      <c r="N48" s="21">
        <f t="shared" si="9"/>
        <v>0</v>
      </c>
      <c r="O48" s="21"/>
      <c r="P48" s="21"/>
      <c r="Q48" s="21"/>
      <c r="R48" s="21"/>
      <c r="S48" s="22"/>
      <c r="T48" s="22"/>
      <c r="U48" s="22"/>
      <c r="V48" s="22"/>
      <c r="W48" s="368"/>
      <c r="X48" s="113"/>
      <c r="Y48" s="108"/>
      <c r="Z48" s="111"/>
      <c r="AA48" s="113"/>
      <c r="AB48" s="113"/>
      <c r="AC48" s="113"/>
      <c r="AD48" s="26"/>
      <c r="AE48" s="297"/>
      <c r="AF48" s="26"/>
      <c r="AG48" s="26"/>
      <c r="AH48" s="26"/>
      <c r="AI48" s="26"/>
      <c r="AJ48" s="26"/>
      <c r="AK48" s="297"/>
    </row>
    <row r="49" spans="1:37" s="13" customFormat="1" ht="31.5" x14ac:dyDescent="0.25">
      <c r="A49" s="209">
        <v>27</v>
      </c>
      <c r="B49" s="201" t="s">
        <v>157</v>
      </c>
      <c r="C49" s="86"/>
      <c r="D49" s="335">
        <v>88</v>
      </c>
      <c r="E49" s="21">
        <f t="shared" si="6"/>
        <v>3.4029845359999999</v>
      </c>
      <c r="F49" s="21"/>
      <c r="G49" s="21"/>
      <c r="H49" s="21"/>
      <c r="I49" s="21">
        <v>3.4029845359999999</v>
      </c>
      <c r="J49" s="336">
        <f t="shared" si="7"/>
        <v>35.200000000000003</v>
      </c>
      <c r="K49" s="335"/>
      <c r="L49" s="336">
        <f t="shared" si="8"/>
        <v>52.8</v>
      </c>
      <c r="M49" s="21"/>
      <c r="N49" s="21">
        <f t="shared" si="9"/>
        <v>0</v>
      </c>
      <c r="O49" s="21"/>
      <c r="P49" s="21"/>
      <c r="Q49" s="21"/>
      <c r="R49" s="21"/>
      <c r="S49" s="22"/>
      <c r="T49" s="22"/>
      <c r="U49" s="22"/>
      <c r="V49" s="22"/>
      <c r="W49" s="368"/>
      <c r="X49" s="113"/>
      <c r="Y49" s="108"/>
      <c r="Z49" s="111"/>
      <c r="AA49" s="113"/>
      <c r="AB49" s="113"/>
      <c r="AC49" s="113"/>
      <c r="AD49" s="26"/>
      <c r="AE49" s="297"/>
      <c r="AF49" s="26"/>
      <c r="AG49" s="26"/>
      <c r="AH49" s="26"/>
      <c r="AI49" s="26"/>
      <c r="AJ49" s="26"/>
      <c r="AK49" s="297"/>
    </row>
    <row r="50" spans="1:37" s="13" customFormat="1" x14ac:dyDescent="0.25">
      <c r="A50" s="209">
        <v>28</v>
      </c>
      <c r="B50" s="377" t="s">
        <v>158</v>
      </c>
      <c r="C50" s="86"/>
      <c r="D50" s="335">
        <v>5.984</v>
      </c>
      <c r="E50" s="21">
        <f t="shared" si="6"/>
        <v>0.23670280800000001</v>
      </c>
      <c r="F50" s="21"/>
      <c r="G50" s="21"/>
      <c r="H50" s="21"/>
      <c r="I50" s="21">
        <v>0.23670280800000001</v>
      </c>
      <c r="J50" s="336">
        <f t="shared" si="7"/>
        <v>2.3936000000000002</v>
      </c>
      <c r="K50" s="335"/>
      <c r="L50" s="336">
        <f t="shared" si="8"/>
        <v>3.5903999999999998</v>
      </c>
      <c r="M50" s="21"/>
      <c r="N50" s="21">
        <f t="shared" si="9"/>
        <v>0</v>
      </c>
      <c r="O50" s="21"/>
      <c r="P50" s="21"/>
      <c r="Q50" s="21"/>
      <c r="R50" s="21"/>
      <c r="S50" s="22"/>
      <c r="T50" s="22"/>
      <c r="U50" s="22"/>
      <c r="V50" s="22"/>
      <c r="W50" s="368"/>
      <c r="X50" s="113"/>
      <c r="Y50" s="108"/>
      <c r="Z50" s="111"/>
      <c r="AA50" s="113"/>
      <c r="AB50" s="113"/>
      <c r="AC50" s="113"/>
      <c r="AD50" s="26"/>
      <c r="AE50" s="297"/>
      <c r="AF50" s="26"/>
      <c r="AG50" s="26"/>
      <c r="AH50" s="26"/>
      <c r="AI50" s="26"/>
      <c r="AJ50" s="26"/>
      <c r="AK50" s="297"/>
    </row>
    <row r="51" spans="1:37" s="13" customFormat="1" ht="47.25" x14ac:dyDescent="0.25">
      <c r="A51" s="209">
        <v>29</v>
      </c>
      <c r="B51" s="214" t="s">
        <v>159</v>
      </c>
      <c r="C51" s="86"/>
      <c r="D51" s="335">
        <v>7.36</v>
      </c>
      <c r="E51" s="21">
        <f t="shared" si="6"/>
        <v>0.72215646</v>
      </c>
      <c r="F51" s="21"/>
      <c r="G51" s="21"/>
      <c r="H51" s="21"/>
      <c r="I51" s="21">
        <v>0.72215646</v>
      </c>
      <c r="J51" s="336">
        <f t="shared" si="7"/>
        <v>2.9440000000000004</v>
      </c>
      <c r="K51" s="335"/>
      <c r="L51" s="336">
        <f t="shared" si="8"/>
        <v>4.4160000000000004</v>
      </c>
      <c r="M51" s="21"/>
      <c r="N51" s="21">
        <f t="shared" si="9"/>
        <v>0.72215646</v>
      </c>
      <c r="O51" s="21">
        <v>0.72215646</v>
      </c>
      <c r="P51" s="21"/>
      <c r="Q51" s="21"/>
      <c r="R51" s="21"/>
      <c r="S51" s="22"/>
      <c r="T51" s="22"/>
      <c r="U51" s="22"/>
      <c r="V51" s="22"/>
      <c r="W51" s="368"/>
      <c r="X51" s="113"/>
      <c r="Y51" s="108"/>
      <c r="Z51" s="111"/>
      <c r="AA51" s="113"/>
      <c r="AB51" s="113"/>
      <c r="AC51" s="113"/>
      <c r="AD51" s="26"/>
      <c r="AE51" s="297"/>
      <c r="AF51" s="26"/>
      <c r="AG51" s="26"/>
      <c r="AH51" s="26"/>
      <c r="AI51" s="26"/>
      <c r="AJ51" s="26"/>
      <c r="AK51" s="297"/>
    </row>
    <row r="52" spans="1:37" s="13" customFormat="1" ht="47.25" x14ac:dyDescent="0.25">
      <c r="A52" s="209">
        <v>30</v>
      </c>
      <c r="B52" s="214" t="s">
        <v>160</v>
      </c>
      <c r="C52" s="86"/>
      <c r="D52" s="335">
        <v>5.94</v>
      </c>
      <c r="E52" s="21">
        <f t="shared" si="6"/>
        <v>0.44575798</v>
      </c>
      <c r="F52" s="21"/>
      <c r="G52" s="21"/>
      <c r="H52" s="21"/>
      <c r="I52" s="21">
        <v>0.44575798</v>
      </c>
      <c r="J52" s="336">
        <f t="shared" si="7"/>
        <v>2.3760000000000003</v>
      </c>
      <c r="K52" s="335"/>
      <c r="L52" s="336">
        <f t="shared" si="8"/>
        <v>3.5640000000000001</v>
      </c>
      <c r="M52" s="21"/>
      <c r="N52" s="21">
        <f t="shared" si="9"/>
        <v>0.44575798</v>
      </c>
      <c r="O52" s="21">
        <v>0.44575798</v>
      </c>
      <c r="P52" s="21"/>
      <c r="Q52" s="21"/>
      <c r="R52" s="21"/>
      <c r="S52" s="22"/>
      <c r="T52" s="22"/>
      <c r="U52" s="22"/>
      <c r="V52" s="22"/>
      <c r="W52" s="368"/>
      <c r="X52" s="113"/>
      <c r="Y52" s="108"/>
      <c r="Z52" s="111"/>
      <c r="AA52" s="113"/>
      <c r="AB52" s="113"/>
      <c r="AC52" s="113"/>
      <c r="AD52" s="26"/>
      <c r="AE52" s="297"/>
      <c r="AF52" s="26"/>
      <c r="AG52" s="26"/>
      <c r="AH52" s="26"/>
      <c r="AI52" s="26"/>
      <c r="AJ52" s="26"/>
      <c r="AK52" s="297"/>
    </row>
    <row r="53" spans="1:37" s="13" customFormat="1" ht="31.5" x14ac:dyDescent="0.25">
      <c r="A53" s="209">
        <v>31</v>
      </c>
      <c r="B53" s="377" t="s">
        <v>161</v>
      </c>
      <c r="C53" s="86"/>
      <c r="D53" s="335">
        <v>7.1040000000000001</v>
      </c>
      <c r="E53" s="21">
        <f t="shared" si="6"/>
        <v>0.27735380800000003</v>
      </c>
      <c r="F53" s="21"/>
      <c r="G53" s="21"/>
      <c r="H53" s="21"/>
      <c r="I53" s="21">
        <v>0.27735380800000003</v>
      </c>
      <c r="J53" s="336">
        <f t="shared" si="7"/>
        <v>2.8416000000000001</v>
      </c>
      <c r="K53" s="335"/>
      <c r="L53" s="336">
        <f t="shared" si="8"/>
        <v>4.2623999999999995</v>
      </c>
      <c r="M53" s="21"/>
      <c r="N53" s="21">
        <f t="shared" si="9"/>
        <v>0</v>
      </c>
      <c r="O53" s="21"/>
      <c r="P53" s="21"/>
      <c r="Q53" s="21"/>
      <c r="R53" s="21"/>
      <c r="S53" s="22"/>
      <c r="T53" s="22"/>
      <c r="U53" s="22"/>
      <c r="V53" s="22"/>
      <c r="W53" s="368"/>
      <c r="X53" s="113"/>
      <c r="Y53" s="108"/>
      <c r="Z53" s="111"/>
      <c r="AA53" s="113"/>
      <c r="AB53" s="113"/>
      <c r="AC53" s="113"/>
      <c r="AD53" s="26"/>
      <c r="AE53" s="297"/>
      <c r="AF53" s="26"/>
      <c r="AG53" s="26"/>
      <c r="AH53" s="26"/>
      <c r="AI53" s="26"/>
      <c r="AJ53" s="26"/>
      <c r="AK53" s="297"/>
    </row>
    <row r="54" spans="1:37" s="13" customFormat="1" x14ac:dyDescent="0.25">
      <c r="A54" s="209">
        <v>32</v>
      </c>
      <c r="B54" s="199" t="s">
        <v>84</v>
      </c>
      <c r="C54" s="86"/>
      <c r="D54" s="335"/>
      <c r="E54" s="21">
        <f t="shared" si="6"/>
        <v>0</v>
      </c>
      <c r="F54" s="21"/>
      <c r="G54" s="21"/>
      <c r="H54" s="21"/>
      <c r="I54" s="21"/>
      <c r="J54" s="336">
        <f t="shared" si="7"/>
        <v>0</v>
      </c>
      <c r="K54" s="335"/>
      <c r="L54" s="336">
        <f t="shared" si="8"/>
        <v>0</v>
      </c>
      <c r="M54" s="21"/>
      <c r="N54" s="21">
        <f t="shared" si="9"/>
        <v>0</v>
      </c>
      <c r="O54" s="21"/>
      <c r="P54" s="21"/>
      <c r="Q54" s="21"/>
      <c r="R54" s="21"/>
      <c r="S54" s="22"/>
      <c r="T54" s="22"/>
      <c r="U54" s="22"/>
      <c r="V54" s="22"/>
      <c r="W54" s="368"/>
      <c r="X54" s="113"/>
      <c r="Y54" s="108"/>
      <c r="Z54" s="111"/>
      <c r="AA54" s="113"/>
      <c r="AB54" s="113"/>
      <c r="AC54" s="113"/>
      <c r="AD54" s="26"/>
      <c r="AE54" s="297"/>
      <c r="AF54" s="26"/>
      <c r="AG54" s="26"/>
      <c r="AH54" s="26"/>
      <c r="AI54" s="26"/>
      <c r="AJ54" s="26"/>
      <c r="AK54" s="297"/>
    </row>
    <row r="55" spans="1:37" s="13" customFormat="1" ht="31.5" x14ac:dyDescent="0.25">
      <c r="A55" s="209">
        <v>33</v>
      </c>
      <c r="B55" s="377" t="s">
        <v>162</v>
      </c>
      <c r="C55" s="86"/>
      <c r="D55" s="335">
        <v>24.520000000000003</v>
      </c>
      <c r="E55" s="21">
        <f t="shared" si="6"/>
        <v>0.9728495840000001</v>
      </c>
      <c r="F55" s="21"/>
      <c r="G55" s="21"/>
      <c r="H55" s="21"/>
      <c r="I55" s="21">
        <v>0.9728495840000001</v>
      </c>
      <c r="J55" s="336">
        <f t="shared" si="7"/>
        <v>9.8080000000000016</v>
      </c>
      <c r="K55" s="335"/>
      <c r="L55" s="336">
        <f t="shared" si="8"/>
        <v>14.712000000000002</v>
      </c>
      <c r="M55" s="21"/>
      <c r="N55" s="21">
        <f t="shared" si="9"/>
        <v>0</v>
      </c>
      <c r="O55" s="21"/>
      <c r="P55" s="21"/>
      <c r="Q55" s="21"/>
      <c r="R55" s="21"/>
      <c r="S55" s="22"/>
      <c r="T55" s="22"/>
      <c r="U55" s="22"/>
      <c r="V55" s="22"/>
      <c r="W55" s="368"/>
      <c r="X55" s="113"/>
      <c r="Y55" s="108"/>
      <c r="Z55" s="111"/>
      <c r="AA55" s="113"/>
      <c r="AB55" s="113"/>
      <c r="AC55" s="113"/>
      <c r="AD55" s="26"/>
      <c r="AE55" s="297"/>
      <c r="AF55" s="26"/>
      <c r="AG55" s="26"/>
      <c r="AH55" s="26"/>
      <c r="AI55" s="26"/>
      <c r="AJ55" s="26"/>
      <c r="AK55" s="297"/>
    </row>
    <row r="56" spans="1:37" s="13" customFormat="1" ht="31.5" x14ac:dyDescent="0.25">
      <c r="A56" s="209">
        <v>34</v>
      </c>
      <c r="B56" s="201" t="s">
        <v>163</v>
      </c>
      <c r="C56" s="86"/>
      <c r="D56" s="335">
        <v>4.8000000000000007</v>
      </c>
      <c r="E56" s="21">
        <f t="shared" si="6"/>
        <v>0.47012616000000002</v>
      </c>
      <c r="F56" s="21"/>
      <c r="G56" s="21"/>
      <c r="H56" s="21"/>
      <c r="I56" s="21">
        <v>0.47012616000000002</v>
      </c>
      <c r="J56" s="336">
        <f t="shared" si="7"/>
        <v>1.9200000000000004</v>
      </c>
      <c r="K56" s="335"/>
      <c r="L56" s="336">
        <f t="shared" si="8"/>
        <v>2.8800000000000003</v>
      </c>
      <c r="M56" s="21"/>
      <c r="N56" s="21">
        <f t="shared" si="9"/>
        <v>0.47012616000000002</v>
      </c>
      <c r="O56" s="21">
        <v>0.47012616000000002</v>
      </c>
      <c r="P56" s="21"/>
      <c r="Q56" s="21"/>
      <c r="R56" s="21"/>
      <c r="S56" s="22"/>
      <c r="T56" s="22"/>
      <c r="U56" s="22"/>
      <c r="V56" s="22"/>
      <c r="W56" s="368"/>
      <c r="X56" s="113"/>
      <c r="Y56" s="108"/>
      <c r="Z56" s="111"/>
      <c r="AA56" s="113"/>
      <c r="AB56" s="113"/>
      <c r="AC56" s="113"/>
      <c r="AD56" s="26"/>
      <c r="AE56" s="297"/>
      <c r="AF56" s="26"/>
      <c r="AG56" s="26"/>
      <c r="AH56" s="26"/>
      <c r="AI56" s="26"/>
      <c r="AJ56" s="26"/>
      <c r="AK56" s="297"/>
    </row>
    <row r="57" spans="1:37" s="13" customFormat="1" ht="31.5" x14ac:dyDescent="0.25">
      <c r="A57" s="209">
        <v>35</v>
      </c>
      <c r="B57" s="201" t="s">
        <v>164</v>
      </c>
      <c r="C57" s="86"/>
      <c r="D57" s="335">
        <v>8.0200000000000014</v>
      </c>
      <c r="E57" s="21">
        <f t="shared" si="6"/>
        <v>0.79253873999999991</v>
      </c>
      <c r="F57" s="21"/>
      <c r="G57" s="21"/>
      <c r="H57" s="21"/>
      <c r="I57" s="21">
        <v>0.79253873999999991</v>
      </c>
      <c r="J57" s="336">
        <f t="shared" si="7"/>
        <v>3.2080000000000006</v>
      </c>
      <c r="K57" s="335"/>
      <c r="L57" s="336">
        <f t="shared" si="8"/>
        <v>4.8120000000000012</v>
      </c>
      <c r="M57" s="21"/>
      <c r="N57" s="21">
        <f t="shared" si="9"/>
        <v>0.79253873999999991</v>
      </c>
      <c r="O57" s="21">
        <v>0.79253873999999991</v>
      </c>
      <c r="P57" s="21"/>
      <c r="Q57" s="21"/>
      <c r="R57" s="21"/>
      <c r="S57" s="22"/>
      <c r="T57" s="22"/>
      <c r="U57" s="22"/>
      <c r="V57" s="22"/>
      <c r="W57" s="368"/>
      <c r="X57" s="113"/>
      <c r="Y57" s="108"/>
      <c r="Z57" s="111"/>
      <c r="AA57" s="113"/>
      <c r="AB57" s="113"/>
      <c r="AC57" s="113"/>
      <c r="AD57" s="26"/>
      <c r="AE57" s="297"/>
      <c r="AF57" s="26"/>
      <c r="AG57" s="26"/>
      <c r="AH57" s="26"/>
      <c r="AI57" s="26"/>
      <c r="AJ57" s="26"/>
      <c r="AK57" s="297"/>
    </row>
    <row r="58" spans="1:37" s="13" customFormat="1" x14ac:dyDescent="0.25">
      <c r="A58" s="209">
        <v>36</v>
      </c>
      <c r="B58" s="194" t="s">
        <v>85</v>
      </c>
      <c r="C58" s="86"/>
      <c r="D58" s="335"/>
      <c r="E58" s="21">
        <f t="shared" si="6"/>
        <v>0</v>
      </c>
      <c r="F58" s="21"/>
      <c r="G58" s="21"/>
      <c r="H58" s="21"/>
      <c r="I58" s="21"/>
      <c r="J58" s="336">
        <f t="shared" si="7"/>
        <v>0</v>
      </c>
      <c r="K58" s="335"/>
      <c r="L58" s="336">
        <f t="shared" si="8"/>
        <v>0</v>
      </c>
      <c r="M58" s="21"/>
      <c r="N58" s="21">
        <f t="shared" si="9"/>
        <v>0</v>
      </c>
      <c r="O58" s="21">
        <v>0</v>
      </c>
      <c r="P58" s="21"/>
      <c r="Q58" s="21"/>
      <c r="R58" s="21"/>
      <c r="S58" s="22"/>
      <c r="T58" s="22"/>
      <c r="U58" s="22"/>
      <c r="V58" s="22"/>
      <c r="W58" s="368"/>
      <c r="X58" s="113"/>
      <c r="Y58" s="108"/>
      <c r="Z58" s="111"/>
      <c r="AA58" s="113"/>
      <c r="AB58" s="113"/>
      <c r="AC58" s="113"/>
      <c r="AD58" s="26"/>
      <c r="AE58" s="297"/>
      <c r="AF58" s="26"/>
      <c r="AG58" s="26"/>
      <c r="AH58" s="26"/>
      <c r="AI58" s="26"/>
      <c r="AJ58" s="26"/>
      <c r="AK58" s="297"/>
    </row>
    <row r="59" spans="1:37" s="13" customFormat="1" x14ac:dyDescent="0.25">
      <c r="A59" s="209">
        <v>37</v>
      </c>
      <c r="B59" s="214" t="s">
        <v>165</v>
      </c>
      <c r="C59" s="86"/>
      <c r="D59" s="335">
        <v>11.103999999999999</v>
      </c>
      <c r="E59" s="21">
        <f t="shared" si="6"/>
        <v>0.40845369600000003</v>
      </c>
      <c r="F59" s="21"/>
      <c r="G59" s="21"/>
      <c r="H59" s="21"/>
      <c r="I59" s="21">
        <v>0.40845369600000003</v>
      </c>
      <c r="J59" s="336">
        <f t="shared" si="7"/>
        <v>4.4416000000000002</v>
      </c>
      <c r="K59" s="335"/>
      <c r="L59" s="336">
        <f t="shared" si="8"/>
        <v>6.662399999999999</v>
      </c>
      <c r="M59" s="21"/>
      <c r="N59" s="21">
        <f t="shared" si="9"/>
        <v>0</v>
      </c>
      <c r="O59" s="21">
        <v>0</v>
      </c>
      <c r="P59" s="21"/>
      <c r="Q59" s="21"/>
      <c r="R59" s="21"/>
      <c r="S59" s="22"/>
      <c r="T59" s="22"/>
      <c r="U59" s="22"/>
      <c r="V59" s="22"/>
      <c r="W59" s="368"/>
      <c r="X59" s="113"/>
      <c r="Y59" s="108"/>
      <c r="Z59" s="111"/>
      <c r="AA59" s="113"/>
      <c r="AB59" s="113"/>
      <c r="AC59" s="113"/>
      <c r="AD59" s="26"/>
      <c r="AE59" s="297"/>
      <c r="AF59" s="26"/>
      <c r="AG59" s="26"/>
      <c r="AH59" s="26"/>
      <c r="AI59" s="26"/>
      <c r="AJ59" s="26"/>
      <c r="AK59" s="297"/>
    </row>
    <row r="60" spans="1:37" s="13" customFormat="1" ht="31.5" x14ac:dyDescent="0.25">
      <c r="A60" s="209">
        <v>38</v>
      </c>
      <c r="B60" s="214" t="s">
        <v>166</v>
      </c>
      <c r="C60" s="86"/>
      <c r="D60" s="335">
        <v>7.44</v>
      </c>
      <c r="E60" s="21">
        <f t="shared" si="6"/>
        <v>0.72458018000000002</v>
      </c>
      <c r="F60" s="21"/>
      <c r="G60" s="21"/>
      <c r="H60" s="21"/>
      <c r="I60" s="21">
        <v>0.72458018000000002</v>
      </c>
      <c r="J60" s="336">
        <f t="shared" si="7"/>
        <v>2.9760000000000004</v>
      </c>
      <c r="K60" s="335"/>
      <c r="L60" s="336">
        <f t="shared" si="8"/>
        <v>4.4640000000000004</v>
      </c>
      <c r="M60" s="21"/>
      <c r="N60" s="21">
        <f t="shared" si="9"/>
        <v>0.72458018000000002</v>
      </c>
      <c r="O60" s="21">
        <v>0.72458018000000002</v>
      </c>
      <c r="P60" s="21"/>
      <c r="Q60" s="21"/>
      <c r="R60" s="21"/>
      <c r="S60" s="22"/>
      <c r="T60" s="22"/>
      <c r="U60" s="22"/>
      <c r="V60" s="22"/>
      <c r="W60" s="368"/>
      <c r="X60" s="113"/>
      <c r="Y60" s="108"/>
      <c r="Z60" s="111"/>
      <c r="AA60" s="113"/>
      <c r="AB60" s="113"/>
      <c r="AC60" s="113"/>
      <c r="AD60" s="26"/>
      <c r="AE60" s="297"/>
      <c r="AF60" s="26"/>
      <c r="AG60" s="26"/>
      <c r="AH60" s="26"/>
      <c r="AI60" s="26"/>
      <c r="AJ60" s="26"/>
      <c r="AK60" s="297"/>
    </row>
    <row r="61" spans="1:37" s="13" customFormat="1" ht="31.5" x14ac:dyDescent="0.25">
      <c r="A61" s="209">
        <v>39</v>
      </c>
      <c r="B61" s="201" t="s">
        <v>167</v>
      </c>
      <c r="C61" s="86"/>
      <c r="D61" s="335">
        <v>8.7680000000000007</v>
      </c>
      <c r="E61" s="21">
        <f t="shared" si="6"/>
        <v>0.34455386400000004</v>
      </c>
      <c r="F61" s="21"/>
      <c r="G61" s="21"/>
      <c r="H61" s="21"/>
      <c r="I61" s="21">
        <v>0.34455386400000004</v>
      </c>
      <c r="J61" s="336">
        <f t="shared" si="7"/>
        <v>3.5072000000000005</v>
      </c>
      <c r="K61" s="335"/>
      <c r="L61" s="336">
        <f t="shared" si="8"/>
        <v>5.2607999999999997</v>
      </c>
      <c r="M61" s="21"/>
      <c r="N61" s="21">
        <f t="shared" si="9"/>
        <v>0</v>
      </c>
      <c r="O61" s="21">
        <v>0</v>
      </c>
      <c r="P61" s="21"/>
      <c r="Q61" s="21"/>
      <c r="R61" s="21"/>
      <c r="S61" s="22"/>
      <c r="T61" s="22"/>
      <c r="U61" s="22"/>
      <c r="V61" s="22"/>
      <c r="W61" s="368"/>
      <c r="X61" s="113"/>
      <c r="Y61" s="108"/>
      <c r="Z61" s="111"/>
      <c r="AA61" s="113"/>
      <c r="AB61" s="113"/>
      <c r="AC61" s="113"/>
      <c r="AD61" s="26"/>
      <c r="AE61" s="297"/>
      <c r="AF61" s="26"/>
      <c r="AG61" s="26"/>
      <c r="AH61" s="26"/>
      <c r="AI61" s="26"/>
      <c r="AJ61" s="26"/>
      <c r="AK61" s="297"/>
    </row>
    <row r="62" spans="1:37" s="13" customFormat="1" ht="47.25" x14ac:dyDescent="0.25">
      <c r="A62" s="209">
        <v>40</v>
      </c>
      <c r="B62" s="201" t="s">
        <v>168</v>
      </c>
      <c r="C62" s="86"/>
      <c r="D62" s="335">
        <v>9.8760000000000012</v>
      </c>
      <c r="E62" s="21">
        <f t="shared" si="6"/>
        <v>0.36414611200000002</v>
      </c>
      <c r="F62" s="21"/>
      <c r="G62" s="21"/>
      <c r="H62" s="21"/>
      <c r="I62" s="21">
        <v>0.36414611200000002</v>
      </c>
      <c r="J62" s="336">
        <f t="shared" si="7"/>
        <v>3.9504000000000006</v>
      </c>
      <c r="K62" s="335"/>
      <c r="L62" s="336">
        <f t="shared" si="8"/>
        <v>5.9256000000000011</v>
      </c>
      <c r="M62" s="21"/>
      <c r="N62" s="21">
        <f t="shared" si="9"/>
        <v>0</v>
      </c>
      <c r="O62" s="21">
        <v>0</v>
      </c>
      <c r="P62" s="21"/>
      <c r="Q62" s="21"/>
      <c r="R62" s="21"/>
      <c r="S62" s="22"/>
      <c r="T62" s="22"/>
      <c r="U62" s="22"/>
      <c r="V62" s="22"/>
      <c r="W62" s="368"/>
      <c r="X62" s="113"/>
      <c r="Y62" s="108"/>
      <c r="Z62" s="111"/>
      <c r="AA62" s="113"/>
      <c r="AB62" s="113"/>
      <c r="AC62" s="113"/>
      <c r="AD62" s="26"/>
      <c r="AE62" s="297"/>
      <c r="AF62" s="26"/>
      <c r="AG62" s="26"/>
      <c r="AH62" s="26"/>
      <c r="AI62" s="26"/>
      <c r="AJ62" s="26"/>
      <c r="AK62" s="297"/>
    </row>
    <row r="63" spans="1:37" s="13" customFormat="1" ht="31.5" x14ac:dyDescent="0.25">
      <c r="A63" s="209">
        <v>41</v>
      </c>
      <c r="B63" s="214" t="s">
        <v>169</v>
      </c>
      <c r="C63" s="86"/>
      <c r="D63" s="335">
        <v>8.0960000000000001</v>
      </c>
      <c r="E63" s="21">
        <f t="shared" si="6"/>
        <v>0.32042050399999999</v>
      </c>
      <c r="F63" s="21"/>
      <c r="G63" s="21"/>
      <c r="H63" s="21"/>
      <c r="I63" s="21">
        <v>0.32042050399999999</v>
      </c>
      <c r="J63" s="336">
        <f t="shared" si="7"/>
        <v>3.2384000000000004</v>
      </c>
      <c r="K63" s="335"/>
      <c r="L63" s="336">
        <f t="shared" si="8"/>
        <v>4.8575999999999997</v>
      </c>
      <c r="M63" s="21"/>
      <c r="N63" s="21">
        <f t="shared" si="9"/>
        <v>0</v>
      </c>
      <c r="O63" s="21">
        <v>0</v>
      </c>
      <c r="P63" s="21"/>
      <c r="Q63" s="21"/>
      <c r="R63" s="21"/>
      <c r="S63" s="22"/>
      <c r="T63" s="22"/>
      <c r="U63" s="22"/>
      <c r="V63" s="22"/>
      <c r="W63" s="368"/>
      <c r="X63" s="113"/>
      <c r="Y63" s="108"/>
      <c r="Z63" s="111"/>
      <c r="AA63" s="113"/>
      <c r="AB63" s="113"/>
      <c r="AC63" s="113"/>
      <c r="AD63" s="26"/>
      <c r="AE63" s="297"/>
      <c r="AF63" s="26"/>
      <c r="AG63" s="26"/>
      <c r="AH63" s="26"/>
      <c r="AI63" s="26"/>
      <c r="AJ63" s="26"/>
      <c r="AK63" s="297"/>
    </row>
    <row r="64" spans="1:37" s="13" customFormat="1" ht="47.25" x14ac:dyDescent="0.25">
      <c r="A64" s="209">
        <v>42</v>
      </c>
      <c r="B64" s="214" t="s">
        <v>170</v>
      </c>
      <c r="C64" s="86"/>
      <c r="D64" s="335">
        <v>7.91</v>
      </c>
      <c r="E64" s="21">
        <f t="shared" si="6"/>
        <v>0.76426948000000006</v>
      </c>
      <c r="F64" s="21"/>
      <c r="G64" s="21"/>
      <c r="H64" s="21"/>
      <c r="I64" s="21">
        <v>0.76426948000000006</v>
      </c>
      <c r="J64" s="336">
        <f t="shared" si="7"/>
        <v>3.1640000000000001</v>
      </c>
      <c r="K64" s="335"/>
      <c r="L64" s="336">
        <f t="shared" si="8"/>
        <v>4.7460000000000004</v>
      </c>
      <c r="M64" s="21"/>
      <c r="N64" s="21">
        <f t="shared" si="9"/>
        <v>0.76426948000000006</v>
      </c>
      <c r="O64" s="21">
        <v>0.76426948000000006</v>
      </c>
      <c r="P64" s="21"/>
      <c r="Q64" s="21"/>
      <c r="R64" s="21"/>
      <c r="S64" s="22"/>
      <c r="T64" s="22"/>
      <c r="U64" s="22"/>
      <c r="V64" s="22"/>
      <c r="W64" s="368"/>
      <c r="X64" s="113"/>
      <c r="Y64" s="108"/>
      <c r="Z64" s="111"/>
      <c r="AA64" s="113"/>
      <c r="AB64" s="113"/>
      <c r="AC64" s="113"/>
      <c r="AD64" s="26"/>
      <c r="AE64" s="297"/>
      <c r="AF64" s="26"/>
      <c r="AG64" s="26"/>
      <c r="AH64" s="26"/>
      <c r="AI64" s="26"/>
      <c r="AJ64" s="26"/>
      <c r="AK64" s="297"/>
    </row>
    <row r="65" spans="1:37" s="13" customFormat="1" ht="47.25" x14ac:dyDescent="0.25">
      <c r="A65" s="209">
        <v>43</v>
      </c>
      <c r="B65" s="214" t="s">
        <v>171</v>
      </c>
      <c r="C65" s="86"/>
      <c r="D65" s="335">
        <v>3.84</v>
      </c>
      <c r="E65" s="21">
        <f t="shared" si="6"/>
        <v>0.37295670000000003</v>
      </c>
      <c r="F65" s="21"/>
      <c r="G65" s="21"/>
      <c r="H65" s="21"/>
      <c r="I65" s="21">
        <v>0.37295670000000003</v>
      </c>
      <c r="J65" s="336">
        <f t="shared" si="7"/>
        <v>1.536</v>
      </c>
      <c r="K65" s="335"/>
      <c r="L65" s="336">
        <f t="shared" si="8"/>
        <v>2.3039999999999998</v>
      </c>
      <c r="M65" s="21"/>
      <c r="N65" s="21">
        <f t="shared" si="9"/>
        <v>0.37295670000000003</v>
      </c>
      <c r="O65" s="21">
        <v>0.37295670000000003</v>
      </c>
      <c r="P65" s="21"/>
      <c r="Q65" s="21"/>
      <c r="R65" s="21"/>
      <c r="S65" s="22"/>
      <c r="T65" s="22"/>
      <c r="U65" s="22"/>
      <c r="V65" s="22"/>
      <c r="W65" s="368"/>
      <c r="X65" s="113"/>
      <c r="Y65" s="108"/>
      <c r="Z65" s="111"/>
      <c r="AA65" s="113"/>
      <c r="AB65" s="113"/>
      <c r="AC65" s="113"/>
      <c r="AD65" s="26"/>
      <c r="AE65" s="297"/>
      <c r="AF65" s="26"/>
      <c r="AG65" s="26"/>
      <c r="AH65" s="26"/>
      <c r="AI65" s="26"/>
      <c r="AJ65" s="26"/>
      <c r="AK65" s="297"/>
    </row>
    <row r="66" spans="1:37" s="13" customFormat="1" ht="47.25" x14ac:dyDescent="0.25">
      <c r="A66" s="209">
        <v>44</v>
      </c>
      <c r="B66" s="214" t="s">
        <v>172</v>
      </c>
      <c r="C66" s="86"/>
      <c r="D66" s="335">
        <v>5.46</v>
      </c>
      <c r="E66" s="21">
        <f t="shared" si="6"/>
        <v>0.52584222000000003</v>
      </c>
      <c r="F66" s="21"/>
      <c r="G66" s="21"/>
      <c r="H66" s="21"/>
      <c r="I66" s="21">
        <v>0.52584222000000003</v>
      </c>
      <c r="J66" s="336">
        <f t="shared" si="7"/>
        <v>2.1840000000000002</v>
      </c>
      <c r="K66" s="335"/>
      <c r="L66" s="336">
        <f t="shared" si="8"/>
        <v>3.2759999999999998</v>
      </c>
      <c r="M66" s="21"/>
      <c r="N66" s="21">
        <f t="shared" si="9"/>
        <v>0.52584222000000003</v>
      </c>
      <c r="O66" s="21">
        <v>0.52584222000000003</v>
      </c>
      <c r="P66" s="21"/>
      <c r="Q66" s="21"/>
      <c r="R66" s="21"/>
      <c r="S66" s="22"/>
      <c r="T66" s="22"/>
      <c r="U66" s="22"/>
      <c r="V66" s="22"/>
      <c r="W66" s="368"/>
      <c r="X66" s="113"/>
      <c r="Y66" s="108"/>
      <c r="Z66" s="111"/>
      <c r="AA66" s="113"/>
      <c r="AB66" s="113"/>
      <c r="AC66" s="113"/>
      <c r="AD66" s="26"/>
      <c r="AE66" s="297"/>
      <c r="AF66" s="26"/>
      <c r="AG66" s="26"/>
      <c r="AH66" s="26"/>
      <c r="AI66" s="26"/>
      <c r="AJ66" s="26"/>
      <c r="AK66" s="297"/>
    </row>
    <row r="67" spans="1:37" s="13" customFormat="1" x14ac:dyDescent="0.25">
      <c r="A67" s="209">
        <v>45</v>
      </c>
      <c r="B67" s="198" t="s">
        <v>86</v>
      </c>
      <c r="C67" s="86"/>
      <c r="D67" s="335"/>
      <c r="E67" s="21">
        <f t="shared" si="6"/>
        <v>0</v>
      </c>
      <c r="F67" s="21"/>
      <c r="G67" s="21"/>
      <c r="H67" s="21"/>
      <c r="I67" s="21"/>
      <c r="J67" s="336">
        <f t="shared" si="7"/>
        <v>0</v>
      </c>
      <c r="K67" s="335"/>
      <c r="L67" s="336">
        <f t="shared" si="8"/>
        <v>0</v>
      </c>
      <c r="M67" s="21"/>
      <c r="N67" s="21">
        <f t="shared" si="9"/>
        <v>0</v>
      </c>
      <c r="O67" s="21">
        <v>0</v>
      </c>
      <c r="P67" s="21"/>
      <c r="Q67" s="21"/>
      <c r="R67" s="21"/>
      <c r="S67" s="22"/>
      <c r="T67" s="22"/>
      <c r="U67" s="22"/>
      <c r="V67" s="22"/>
      <c r="W67" s="368"/>
      <c r="X67" s="113"/>
      <c r="Y67" s="108"/>
      <c r="Z67" s="111"/>
      <c r="AA67" s="113"/>
      <c r="AB67" s="113"/>
      <c r="AC67" s="113"/>
      <c r="AD67" s="26"/>
      <c r="AE67" s="297"/>
      <c r="AF67" s="26"/>
      <c r="AG67" s="26"/>
      <c r="AH67" s="26"/>
      <c r="AI67" s="26"/>
      <c r="AJ67" s="26"/>
      <c r="AK67" s="297"/>
    </row>
    <row r="68" spans="1:37" s="13" customFormat="1" ht="31.5" x14ac:dyDescent="0.25">
      <c r="A68" s="209">
        <v>46</v>
      </c>
      <c r="B68" s="202" t="s">
        <v>173</v>
      </c>
      <c r="C68" s="86"/>
      <c r="D68" s="335">
        <v>3.84</v>
      </c>
      <c r="E68" s="21">
        <f t="shared" si="6"/>
        <v>0.37064271999999998</v>
      </c>
      <c r="F68" s="21"/>
      <c r="G68" s="21"/>
      <c r="H68" s="21"/>
      <c r="I68" s="21">
        <v>0.37064271999999998</v>
      </c>
      <c r="J68" s="336">
        <f t="shared" si="7"/>
        <v>1.536</v>
      </c>
      <c r="K68" s="335"/>
      <c r="L68" s="336">
        <f t="shared" si="8"/>
        <v>2.3039999999999998</v>
      </c>
      <c r="M68" s="21"/>
      <c r="N68" s="21">
        <f t="shared" si="9"/>
        <v>0.37064271999999998</v>
      </c>
      <c r="O68" s="21">
        <v>0.37064271999999998</v>
      </c>
      <c r="P68" s="21"/>
      <c r="Q68" s="21"/>
      <c r="R68" s="21"/>
      <c r="S68" s="22"/>
      <c r="T68" s="22"/>
      <c r="U68" s="22"/>
      <c r="V68" s="22"/>
      <c r="W68" s="368"/>
      <c r="X68" s="113"/>
      <c r="Y68" s="108"/>
      <c r="Z68" s="111"/>
      <c r="AA68" s="113"/>
      <c r="AB68" s="113"/>
      <c r="AC68" s="113"/>
      <c r="AD68" s="26"/>
      <c r="AE68" s="297"/>
      <c r="AF68" s="26"/>
      <c r="AG68" s="26"/>
      <c r="AH68" s="26"/>
      <c r="AI68" s="26"/>
      <c r="AJ68" s="26"/>
      <c r="AK68" s="297"/>
    </row>
    <row r="69" spans="1:37" s="13" customFormat="1" x14ac:dyDescent="0.25">
      <c r="A69" s="209">
        <v>47</v>
      </c>
      <c r="B69" s="196" t="s">
        <v>87</v>
      </c>
      <c r="C69" s="86"/>
      <c r="D69" s="335"/>
      <c r="E69" s="21">
        <f t="shared" si="6"/>
        <v>0</v>
      </c>
      <c r="F69" s="21"/>
      <c r="G69" s="21"/>
      <c r="H69" s="21"/>
      <c r="I69" s="21">
        <v>0</v>
      </c>
      <c r="J69" s="336">
        <f t="shared" si="7"/>
        <v>0</v>
      </c>
      <c r="K69" s="335"/>
      <c r="L69" s="336">
        <f t="shared" si="8"/>
        <v>0</v>
      </c>
      <c r="M69" s="21"/>
      <c r="N69" s="21">
        <f t="shared" si="9"/>
        <v>0</v>
      </c>
      <c r="O69" s="21">
        <v>0</v>
      </c>
      <c r="P69" s="21"/>
      <c r="Q69" s="21"/>
      <c r="R69" s="21"/>
      <c r="S69" s="22"/>
      <c r="T69" s="22"/>
      <c r="U69" s="22"/>
      <c r="V69" s="22"/>
      <c r="W69" s="368"/>
      <c r="X69" s="113"/>
      <c r="Y69" s="108"/>
      <c r="Z69" s="111"/>
      <c r="AA69" s="113"/>
      <c r="AB69" s="113"/>
      <c r="AC69" s="113"/>
      <c r="AD69" s="26"/>
      <c r="AE69" s="297"/>
      <c r="AF69" s="26"/>
      <c r="AG69" s="26"/>
      <c r="AH69" s="26"/>
      <c r="AI69" s="26"/>
      <c r="AJ69" s="26"/>
      <c r="AK69" s="297"/>
    </row>
    <row r="70" spans="1:37" s="13" customFormat="1" ht="31.5" x14ac:dyDescent="0.25">
      <c r="A70" s="209">
        <v>48</v>
      </c>
      <c r="B70" s="201" t="s">
        <v>174</v>
      </c>
      <c r="C70" s="86"/>
      <c r="D70" s="335">
        <v>2</v>
      </c>
      <c r="E70" s="21">
        <f t="shared" si="6"/>
        <v>7.6882192000000002E-2</v>
      </c>
      <c r="F70" s="21"/>
      <c r="G70" s="21"/>
      <c r="H70" s="21"/>
      <c r="I70" s="21">
        <v>7.6882192000000002E-2</v>
      </c>
      <c r="J70" s="336">
        <f t="shared" si="7"/>
        <v>0.8</v>
      </c>
      <c r="K70" s="335"/>
      <c r="L70" s="336">
        <f t="shared" si="8"/>
        <v>1.2</v>
      </c>
      <c r="M70" s="21"/>
      <c r="N70" s="21">
        <f t="shared" si="9"/>
        <v>0</v>
      </c>
      <c r="O70" s="21">
        <v>0</v>
      </c>
      <c r="P70" s="21"/>
      <c r="Q70" s="21"/>
      <c r="R70" s="21"/>
      <c r="S70" s="22"/>
      <c r="T70" s="22"/>
      <c r="U70" s="22"/>
      <c r="V70" s="22"/>
      <c r="W70" s="368"/>
      <c r="X70" s="113"/>
      <c r="Y70" s="108"/>
      <c r="Z70" s="111"/>
      <c r="AA70" s="113"/>
      <c r="AB70" s="113"/>
      <c r="AC70" s="113"/>
      <c r="AD70" s="26"/>
      <c r="AE70" s="297"/>
      <c r="AF70" s="26"/>
      <c r="AG70" s="26"/>
      <c r="AH70" s="26"/>
      <c r="AI70" s="26"/>
      <c r="AJ70" s="26"/>
      <c r="AK70" s="297"/>
    </row>
    <row r="71" spans="1:37" s="13" customFormat="1" x14ac:dyDescent="0.25">
      <c r="A71" s="209">
        <v>49</v>
      </c>
      <c r="B71" s="117" t="s">
        <v>175</v>
      </c>
      <c r="C71" s="86"/>
      <c r="D71" s="335">
        <v>17.7</v>
      </c>
      <c r="E71" s="21">
        <f t="shared" si="6"/>
        <v>0.60652141600000009</v>
      </c>
      <c r="F71" s="21"/>
      <c r="G71" s="21"/>
      <c r="H71" s="21"/>
      <c r="I71" s="21">
        <v>0.60652141600000009</v>
      </c>
      <c r="J71" s="336">
        <f t="shared" si="7"/>
        <v>7.08</v>
      </c>
      <c r="K71" s="335"/>
      <c r="L71" s="336">
        <f t="shared" si="8"/>
        <v>10.62</v>
      </c>
      <c r="M71" s="21"/>
      <c r="N71" s="21">
        <f t="shared" si="9"/>
        <v>0</v>
      </c>
      <c r="O71" s="21">
        <v>0</v>
      </c>
      <c r="P71" s="21"/>
      <c r="Q71" s="21"/>
      <c r="R71" s="21"/>
      <c r="S71" s="22"/>
      <c r="T71" s="22"/>
      <c r="U71" s="22"/>
      <c r="V71" s="22"/>
      <c r="W71" s="368"/>
      <c r="X71" s="113"/>
      <c r="Y71" s="108"/>
      <c r="Z71" s="111"/>
      <c r="AA71" s="113"/>
      <c r="AB71" s="113"/>
      <c r="AC71" s="113"/>
      <c r="AD71" s="26"/>
      <c r="AE71" s="297"/>
      <c r="AF71" s="26"/>
      <c r="AG71" s="26"/>
      <c r="AH71" s="26"/>
      <c r="AI71" s="26"/>
      <c r="AJ71" s="26"/>
      <c r="AK71" s="297"/>
    </row>
    <row r="72" spans="1:37" s="13" customFormat="1" ht="47.25" x14ac:dyDescent="0.25">
      <c r="A72" s="209">
        <v>50</v>
      </c>
      <c r="B72" s="201" t="s">
        <v>176</v>
      </c>
      <c r="C72" s="86"/>
      <c r="D72" s="335">
        <v>25.600000000000005</v>
      </c>
      <c r="E72" s="21">
        <f t="shared" si="6"/>
        <v>0.442786032</v>
      </c>
      <c r="F72" s="21"/>
      <c r="G72" s="21"/>
      <c r="H72" s="21"/>
      <c r="I72" s="21">
        <v>0.442786032</v>
      </c>
      <c r="J72" s="336">
        <f t="shared" si="7"/>
        <v>10.240000000000002</v>
      </c>
      <c r="K72" s="335"/>
      <c r="L72" s="336">
        <f t="shared" si="8"/>
        <v>15.360000000000003</v>
      </c>
      <c r="M72" s="21"/>
      <c r="N72" s="21">
        <f t="shared" si="9"/>
        <v>0</v>
      </c>
      <c r="O72" s="21">
        <v>0</v>
      </c>
      <c r="P72" s="21"/>
      <c r="Q72" s="21"/>
      <c r="R72" s="21"/>
      <c r="S72" s="22"/>
      <c r="T72" s="22"/>
      <c r="U72" s="22"/>
      <c r="V72" s="22"/>
      <c r="W72" s="368"/>
      <c r="X72" s="113"/>
      <c r="Y72" s="108"/>
      <c r="Z72" s="111"/>
      <c r="AA72" s="113"/>
      <c r="AB72" s="113"/>
      <c r="AC72" s="113"/>
      <c r="AD72" s="26"/>
      <c r="AE72" s="297"/>
      <c r="AF72" s="26"/>
      <c r="AG72" s="26"/>
      <c r="AH72" s="26"/>
      <c r="AI72" s="26"/>
      <c r="AJ72" s="26"/>
      <c r="AK72" s="297"/>
    </row>
    <row r="73" spans="1:37" s="13" customFormat="1" ht="47.25" x14ac:dyDescent="0.25">
      <c r="A73" s="209">
        <v>51</v>
      </c>
      <c r="B73" s="201" t="s">
        <v>177</v>
      </c>
      <c r="C73" s="86"/>
      <c r="D73" s="335">
        <v>10.879999999999999</v>
      </c>
      <c r="E73" s="21">
        <f t="shared" si="6"/>
        <v>1.4205028799999999</v>
      </c>
      <c r="F73" s="21"/>
      <c r="G73" s="21"/>
      <c r="H73" s="21"/>
      <c r="I73" s="21">
        <v>1.4205028799999999</v>
      </c>
      <c r="J73" s="336">
        <f t="shared" si="7"/>
        <v>4.3519999999999994</v>
      </c>
      <c r="K73" s="335"/>
      <c r="L73" s="336">
        <f t="shared" si="8"/>
        <v>6.5279999999999996</v>
      </c>
      <c r="M73" s="21"/>
      <c r="N73" s="21">
        <f t="shared" si="9"/>
        <v>1.4205028799999999</v>
      </c>
      <c r="O73" s="21">
        <v>1.4205028799999999</v>
      </c>
      <c r="P73" s="21"/>
      <c r="Q73" s="21"/>
      <c r="R73" s="21"/>
      <c r="S73" s="22"/>
      <c r="T73" s="22"/>
      <c r="U73" s="22"/>
      <c r="V73" s="22"/>
      <c r="W73" s="368"/>
      <c r="X73" s="113"/>
      <c r="Y73" s="108"/>
      <c r="Z73" s="111"/>
      <c r="AA73" s="113"/>
      <c r="AB73" s="113"/>
      <c r="AC73" s="113"/>
      <c r="AD73" s="26"/>
      <c r="AE73" s="297"/>
      <c r="AF73" s="26"/>
      <c r="AG73" s="26"/>
      <c r="AH73" s="26"/>
      <c r="AI73" s="26"/>
      <c r="AJ73" s="26"/>
      <c r="AK73" s="297"/>
    </row>
    <row r="74" spans="1:37" s="13" customFormat="1" ht="31.5" x14ac:dyDescent="0.25">
      <c r="A74" s="209">
        <v>52</v>
      </c>
      <c r="B74" s="201" t="s">
        <v>178</v>
      </c>
      <c r="C74" s="86"/>
      <c r="D74" s="335">
        <v>11.200000000000001</v>
      </c>
      <c r="E74" s="21">
        <f t="shared" si="6"/>
        <v>0.43957737600000002</v>
      </c>
      <c r="F74" s="21"/>
      <c r="G74" s="21"/>
      <c r="H74" s="21"/>
      <c r="I74" s="21">
        <v>0.43957737600000002</v>
      </c>
      <c r="J74" s="336">
        <f t="shared" si="7"/>
        <v>4.4800000000000004</v>
      </c>
      <c r="K74" s="335"/>
      <c r="L74" s="336">
        <f t="shared" si="8"/>
        <v>6.7200000000000006</v>
      </c>
      <c r="M74" s="21"/>
      <c r="N74" s="21">
        <f t="shared" si="9"/>
        <v>0</v>
      </c>
      <c r="O74" s="21">
        <v>0</v>
      </c>
      <c r="P74" s="21"/>
      <c r="Q74" s="21"/>
      <c r="R74" s="21"/>
      <c r="S74" s="22"/>
      <c r="T74" s="22"/>
      <c r="U74" s="22"/>
      <c r="V74" s="22"/>
      <c r="W74" s="368"/>
      <c r="X74" s="113"/>
      <c r="Y74" s="108"/>
      <c r="Z74" s="111"/>
      <c r="AA74" s="113"/>
      <c r="AB74" s="113"/>
      <c r="AC74" s="113"/>
      <c r="AD74" s="26"/>
      <c r="AE74" s="297"/>
      <c r="AF74" s="26"/>
      <c r="AG74" s="26"/>
      <c r="AH74" s="26"/>
      <c r="AI74" s="26"/>
      <c r="AJ74" s="26"/>
      <c r="AK74" s="297"/>
    </row>
    <row r="75" spans="1:37" s="13" customFormat="1" ht="47.25" x14ac:dyDescent="0.25">
      <c r="A75" s="209">
        <v>53</v>
      </c>
      <c r="B75" s="201" t="s">
        <v>179</v>
      </c>
      <c r="C75" s="86"/>
      <c r="D75" s="335">
        <v>17.600000000000001</v>
      </c>
      <c r="E75" s="21">
        <f t="shared" si="6"/>
        <v>0.65888273600000002</v>
      </c>
      <c r="F75" s="21"/>
      <c r="G75" s="21"/>
      <c r="H75" s="21"/>
      <c r="I75" s="21">
        <v>0.65888273600000002</v>
      </c>
      <c r="J75" s="336">
        <f t="shared" si="7"/>
        <v>7.0400000000000009</v>
      </c>
      <c r="K75" s="335"/>
      <c r="L75" s="336">
        <f t="shared" si="8"/>
        <v>10.56</v>
      </c>
      <c r="M75" s="21"/>
      <c r="N75" s="21">
        <f t="shared" si="9"/>
        <v>0</v>
      </c>
      <c r="O75" s="21">
        <v>0</v>
      </c>
      <c r="P75" s="21"/>
      <c r="Q75" s="21"/>
      <c r="R75" s="21"/>
      <c r="S75" s="22"/>
      <c r="T75" s="22"/>
      <c r="U75" s="22"/>
      <c r="V75" s="22"/>
      <c r="W75" s="368"/>
      <c r="X75" s="113"/>
      <c r="Y75" s="108"/>
      <c r="Z75" s="111"/>
      <c r="AA75" s="113"/>
      <c r="AB75" s="113"/>
      <c r="AC75" s="113"/>
      <c r="AD75" s="26"/>
      <c r="AE75" s="297"/>
      <c r="AF75" s="26"/>
      <c r="AG75" s="26"/>
      <c r="AH75" s="26"/>
      <c r="AI75" s="26"/>
      <c r="AJ75" s="26"/>
      <c r="AK75" s="297"/>
    </row>
    <row r="76" spans="1:37" s="13" customFormat="1" x14ac:dyDescent="0.25">
      <c r="A76" s="209">
        <v>54</v>
      </c>
      <c r="B76" s="350" t="s">
        <v>88</v>
      </c>
      <c r="C76" s="86"/>
      <c r="D76" s="335"/>
      <c r="E76" s="21">
        <f t="shared" si="6"/>
        <v>0</v>
      </c>
      <c r="F76" s="21"/>
      <c r="G76" s="21"/>
      <c r="H76" s="21"/>
      <c r="I76" s="21">
        <v>0</v>
      </c>
      <c r="J76" s="336">
        <f t="shared" si="7"/>
        <v>0</v>
      </c>
      <c r="K76" s="335"/>
      <c r="L76" s="336">
        <f t="shared" si="8"/>
        <v>0</v>
      </c>
      <c r="M76" s="21"/>
      <c r="N76" s="21">
        <f t="shared" si="9"/>
        <v>0</v>
      </c>
      <c r="O76" s="21">
        <v>0</v>
      </c>
      <c r="P76" s="21"/>
      <c r="Q76" s="21"/>
      <c r="R76" s="21"/>
      <c r="S76" s="22"/>
      <c r="T76" s="22"/>
      <c r="U76" s="22"/>
      <c r="V76" s="22"/>
      <c r="W76" s="368"/>
      <c r="X76" s="113"/>
      <c r="Y76" s="108"/>
      <c r="Z76" s="111"/>
      <c r="AA76" s="113"/>
      <c r="AB76" s="113"/>
      <c r="AC76" s="113"/>
      <c r="AD76" s="26"/>
      <c r="AE76" s="297"/>
      <c r="AF76" s="26"/>
      <c r="AG76" s="26"/>
      <c r="AH76" s="26"/>
      <c r="AI76" s="26"/>
      <c r="AJ76" s="26"/>
      <c r="AK76" s="297"/>
    </row>
    <row r="77" spans="1:37" s="13" customFormat="1" ht="31.5" x14ac:dyDescent="0.25">
      <c r="A77" s="209">
        <v>55</v>
      </c>
      <c r="B77" s="345" t="s">
        <v>180</v>
      </c>
      <c r="C77" s="86"/>
      <c r="D77" s="335">
        <v>40.32</v>
      </c>
      <c r="E77" s="21">
        <f t="shared" si="6"/>
        <v>1.3764464000000001</v>
      </c>
      <c r="F77" s="21"/>
      <c r="G77" s="21"/>
      <c r="H77" s="21"/>
      <c r="I77" s="21">
        <v>1.3764464000000001</v>
      </c>
      <c r="J77" s="336">
        <f t="shared" si="7"/>
        <v>16.128</v>
      </c>
      <c r="K77" s="335"/>
      <c r="L77" s="336">
        <f t="shared" si="8"/>
        <v>24.192</v>
      </c>
      <c r="M77" s="21"/>
      <c r="N77" s="21">
        <f t="shared" si="9"/>
        <v>0</v>
      </c>
      <c r="O77" s="21">
        <v>0</v>
      </c>
      <c r="P77" s="21"/>
      <c r="Q77" s="21"/>
      <c r="R77" s="21"/>
      <c r="S77" s="22"/>
      <c r="T77" s="22"/>
      <c r="U77" s="22"/>
      <c r="V77" s="22"/>
      <c r="W77" s="368"/>
      <c r="X77" s="113"/>
      <c r="Y77" s="108"/>
      <c r="Z77" s="111"/>
      <c r="AA77" s="113"/>
      <c r="AB77" s="113"/>
      <c r="AC77" s="113"/>
      <c r="AD77" s="26"/>
      <c r="AE77" s="297"/>
      <c r="AF77" s="26"/>
      <c r="AG77" s="26"/>
      <c r="AH77" s="26"/>
      <c r="AI77" s="26"/>
      <c r="AJ77" s="26"/>
      <c r="AK77" s="297"/>
    </row>
    <row r="78" spans="1:37" s="13" customFormat="1" x14ac:dyDescent="0.25">
      <c r="A78" s="209">
        <v>56</v>
      </c>
      <c r="B78" s="198" t="s">
        <v>89</v>
      </c>
      <c r="C78" s="86"/>
      <c r="D78" s="335"/>
      <c r="E78" s="21">
        <f t="shared" si="6"/>
        <v>0</v>
      </c>
      <c r="F78" s="21"/>
      <c r="G78" s="21"/>
      <c r="H78" s="21"/>
      <c r="I78" s="21">
        <v>0</v>
      </c>
      <c r="J78" s="336">
        <f t="shared" si="7"/>
        <v>0</v>
      </c>
      <c r="K78" s="335"/>
      <c r="L78" s="336">
        <f t="shared" si="8"/>
        <v>0</v>
      </c>
      <c r="M78" s="21"/>
      <c r="N78" s="21">
        <f t="shared" si="9"/>
        <v>0</v>
      </c>
      <c r="O78" s="21">
        <v>0</v>
      </c>
      <c r="P78" s="21"/>
      <c r="Q78" s="21"/>
      <c r="R78" s="21"/>
      <c r="S78" s="22"/>
      <c r="T78" s="22"/>
      <c r="U78" s="22"/>
      <c r="V78" s="22"/>
      <c r="W78" s="368"/>
      <c r="X78" s="113"/>
      <c r="Y78" s="108"/>
      <c r="Z78" s="111"/>
      <c r="AA78" s="113"/>
      <c r="AB78" s="113"/>
      <c r="AC78" s="113"/>
      <c r="AD78" s="26"/>
      <c r="AE78" s="297"/>
      <c r="AF78" s="26"/>
      <c r="AG78" s="26"/>
      <c r="AH78" s="26"/>
      <c r="AI78" s="26"/>
      <c r="AJ78" s="26"/>
      <c r="AK78" s="297"/>
    </row>
    <row r="79" spans="1:37" s="13" customFormat="1" ht="47.25" x14ac:dyDescent="0.25">
      <c r="A79" s="209">
        <v>57</v>
      </c>
      <c r="B79" s="333" t="s">
        <v>181</v>
      </c>
      <c r="C79" s="86"/>
      <c r="D79" s="335">
        <v>6.58</v>
      </c>
      <c r="E79" s="21">
        <f t="shared" si="6"/>
        <v>0.64717217999999999</v>
      </c>
      <c r="F79" s="21"/>
      <c r="G79" s="21"/>
      <c r="H79" s="21"/>
      <c r="I79" s="21">
        <v>0.64717217999999999</v>
      </c>
      <c r="J79" s="336">
        <f t="shared" si="7"/>
        <v>2.6320000000000001</v>
      </c>
      <c r="K79" s="335"/>
      <c r="L79" s="336">
        <f t="shared" si="8"/>
        <v>3.948</v>
      </c>
      <c r="M79" s="21"/>
      <c r="N79" s="21">
        <f t="shared" si="9"/>
        <v>0.64717217999999999</v>
      </c>
      <c r="O79" s="21">
        <v>0.64717217999999999</v>
      </c>
      <c r="P79" s="21"/>
      <c r="Q79" s="21"/>
      <c r="R79" s="21"/>
      <c r="S79" s="22"/>
      <c r="T79" s="22"/>
      <c r="U79" s="22"/>
      <c r="V79" s="22"/>
      <c r="W79" s="368"/>
      <c r="X79" s="113"/>
      <c r="Y79" s="108"/>
      <c r="Z79" s="111"/>
      <c r="AA79" s="113"/>
      <c r="AB79" s="113"/>
      <c r="AC79" s="113"/>
      <c r="AD79" s="26"/>
      <c r="AE79" s="297"/>
      <c r="AF79" s="26"/>
      <c r="AG79" s="26"/>
      <c r="AH79" s="26"/>
      <c r="AI79" s="26"/>
      <c r="AJ79" s="26"/>
      <c r="AK79" s="297"/>
    </row>
    <row r="80" spans="1:37" s="13" customFormat="1" ht="31.5" x14ac:dyDescent="0.25">
      <c r="A80" s="209">
        <v>58</v>
      </c>
      <c r="B80" s="201" t="s">
        <v>182</v>
      </c>
      <c r="C80" s="86"/>
      <c r="D80" s="335">
        <v>5.9399999999999995</v>
      </c>
      <c r="E80" s="21">
        <f t="shared" si="6"/>
        <v>0.57867908000000001</v>
      </c>
      <c r="F80" s="21"/>
      <c r="G80" s="21"/>
      <c r="H80" s="21"/>
      <c r="I80" s="21">
        <v>0.57867908000000001</v>
      </c>
      <c r="J80" s="336">
        <f t="shared" si="7"/>
        <v>2.3759999999999999</v>
      </c>
      <c r="K80" s="335"/>
      <c r="L80" s="336">
        <f t="shared" si="8"/>
        <v>3.5639999999999996</v>
      </c>
      <c r="M80" s="21"/>
      <c r="N80" s="21">
        <f t="shared" si="9"/>
        <v>0.57867908000000001</v>
      </c>
      <c r="O80" s="21">
        <v>0.57867908000000001</v>
      </c>
      <c r="P80" s="21"/>
      <c r="Q80" s="21"/>
      <c r="R80" s="21"/>
      <c r="S80" s="22"/>
      <c r="T80" s="22"/>
      <c r="U80" s="22"/>
      <c r="V80" s="22"/>
      <c r="W80" s="368"/>
      <c r="X80" s="113"/>
      <c r="Y80" s="108"/>
      <c r="Z80" s="111"/>
      <c r="AA80" s="113"/>
      <c r="AB80" s="113"/>
      <c r="AC80" s="113"/>
      <c r="AD80" s="26"/>
      <c r="AE80" s="297"/>
      <c r="AF80" s="26"/>
      <c r="AG80" s="26"/>
      <c r="AH80" s="26"/>
      <c r="AI80" s="26"/>
      <c r="AJ80" s="26"/>
      <c r="AK80" s="297"/>
    </row>
    <row r="81" spans="1:40" ht="31.5" x14ac:dyDescent="0.25">
      <c r="A81" s="209">
        <v>59</v>
      </c>
      <c r="B81" s="333" t="s">
        <v>183</v>
      </c>
      <c r="C81" s="86"/>
      <c r="D81" s="335">
        <v>9.6519999999999992</v>
      </c>
      <c r="E81" s="21">
        <f t="shared" si="6"/>
        <v>0.95862728000000008</v>
      </c>
      <c r="F81" s="21"/>
      <c r="G81" s="21"/>
      <c r="H81" s="21"/>
      <c r="I81" s="21">
        <v>0.95862728000000008</v>
      </c>
      <c r="J81" s="336">
        <f t="shared" si="7"/>
        <v>3.8607999999999998</v>
      </c>
      <c r="K81" s="335"/>
      <c r="L81" s="336">
        <f t="shared" si="8"/>
        <v>5.7911999999999999</v>
      </c>
      <c r="M81" s="21"/>
      <c r="N81" s="21">
        <f t="shared" si="9"/>
        <v>0.95862728000000008</v>
      </c>
      <c r="O81" s="21">
        <v>0.95862728000000008</v>
      </c>
      <c r="P81" s="21"/>
      <c r="Q81" s="21"/>
      <c r="R81" s="21"/>
      <c r="S81" s="22"/>
      <c r="T81" s="22"/>
      <c r="U81" s="22"/>
      <c r="V81" s="22"/>
      <c r="W81" s="368"/>
      <c r="X81" s="113"/>
      <c r="Y81" s="108"/>
      <c r="Z81" s="111"/>
      <c r="AA81" s="113"/>
      <c r="AB81" s="113"/>
      <c r="AC81" s="113"/>
      <c r="AE81" s="297"/>
      <c r="AK81" s="297"/>
      <c r="AL81" s="13"/>
      <c r="AM81" s="13"/>
      <c r="AN81" s="13"/>
    </row>
    <row r="82" spans="1:40" x14ac:dyDescent="0.25">
      <c r="A82" s="209">
        <v>60</v>
      </c>
      <c r="B82" s="334" t="s">
        <v>184</v>
      </c>
      <c r="C82" s="86"/>
      <c r="D82" s="335"/>
      <c r="E82" s="21">
        <f t="shared" si="6"/>
        <v>0</v>
      </c>
      <c r="F82" s="21"/>
      <c r="G82" s="21"/>
      <c r="H82" s="21"/>
      <c r="I82" s="21"/>
      <c r="J82" s="336">
        <f t="shared" si="7"/>
        <v>0</v>
      </c>
      <c r="K82" s="335"/>
      <c r="L82" s="336">
        <f t="shared" si="8"/>
        <v>0</v>
      </c>
      <c r="M82" s="21"/>
      <c r="N82" s="21">
        <f t="shared" si="9"/>
        <v>0</v>
      </c>
      <c r="O82" s="21"/>
      <c r="P82" s="21"/>
      <c r="Q82" s="21"/>
      <c r="R82" s="21"/>
      <c r="S82" s="22"/>
      <c r="T82" s="22"/>
      <c r="U82" s="22"/>
      <c r="V82" s="22"/>
      <c r="W82" s="368"/>
      <c r="X82" s="113"/>
      <c r="Y82" s="108"/>
      <c r="Z82" s="111"/>
      <c r="AA82" s="113"/>
      <c r="AB82" s="113"/>
      <c r="AC82" s="113"/>
      <c r="AE82" s="297"/>
      <c r="AK82" s="297"/>
      <c r="AL82" s="13"/>
      <c r="AM82" s="13"/>
      <c r="AN82" s="13"/>
    </row>
    <row r="83" spans="1:40" ht="31.5" x14ac:dyDescent="0.25">
      <c r="A83" s="209">
        <v>61</v>
      </c>
      <c r="B83" s="201" t="s">
        <v>185</v>
      </c>
      <c r="C83" s="86"/>
      <c r="D83" s="335">
        <v>70.8</v>
      </c>
      <c r="E83" s="21">
        <f t="shared" si="6"/>
        <v>6.2147498520000006</v>
      </c>
      <c r="F83" s="21"/>
      <c r="G83" s="21"/>
      <c r="H83" s="21"/>
      <c r="I83" s="21">
        <v>6.2147498520000006</v>
      </c>
      <c r="J83" s="336">
        <f t="shared" si="7"/>
        <v>28.32</v>
      </c>
      <c r="K83" s="335"/>
      <c r="L83" s="336">
        <f t="shared" si="8"/>
        <v>42.48</v>
      </c>
      <c r="M83" s="21"/>
      <c r="N83" s="21">
        <f t="shared" si="9"/>
        <v>1.17185088</v>
      </c>
      <c r="O83" s="21">
        <v>1.17185088</v>
      </c>
      <c r="P83" s="21"/>
      <c r="Q83" s="21"/>
      <c r="R83" s="21"/>
      <c r="S83" s="22"/>
      <c r="T83" s="22"/>
      <c r="U83" s="22"/>
      <c r="V83" s="22"/>
      <c r="W83" s="368"/>
      <c r="X83" s="113"/>
      <c r="Y83" s="108"/>
      <c r="Z83" s="111"/>
      <c r="AA83" s="113"/>
      <c r="AB83" s="113"/>
      <c r="AC83" s="113"/>
      <c r="AE83" s="297"/>
      <c r="AK83" s="297"/>
      <c r="AL83" s="13"/>
      <c r="AM83" s="13"/>
      <c r="AN83" s="13"/>
    </row>
    <row r="84" spans="1:40" ht="63" x14ac:dyDescent="0.25">
      <c r="A84" s="209">
        <v>62</v>
      </c>
      <c r="B84" s="378" t="s">
        <v>186</v>
      </c>
      <c r="C84" s="86"/>
      <c r="D84" s="335">
        <v>454.11399999999998</v>
      </c>
      <c r="E84" s="21">
        <f t="shared" si="6"/>
        <v>102.29424607999999</v>
      </c>
      <c r="F84" s="21"/>
      <c r="G84" s="21"/>
      <c r="H84" s="21"/>
      <c r="I84" s="21">
        <v>102.29424607999999</v>
      </c>
      <c r="J84" s="336">
        <f t="shared" si="7"/>
        <v>181.6456</v>
      </c>
      <c r="K84" s="335"/>
      <c r="L84" s="336">
        <f t="shared" si="8"/>
        <v>272.46839999999997</v>
      </c>
      <c r="M84" s="21"/>
      <c r="N84" s="21">
        <f t="shared" si="9"/>
        <v>0</v>
      </c>
      <c r="O84" s="21"/>
      <c r="P84" s="21"/>
      <c r="Q84" s="21"/>
      <c r="R84" s="21"/>
      <c r="S84" s="22"/>
      <c r="T84" s="22"/>
      <c r="U84" s="22"/>
      <c r="V84" s="22"/>
      <c r="W84" s="368"/>
      <c r="X84" s="113"/>
      <c r="Y84" s="108"/>
      <c r="Z84" s="111"/>
      <c r="AA84" s="113"/>
      <c r="AB84" s="113"/>
      <c r="AC84" s="113"/>
      <c r="AE84" s="297"/>
      <c r="AK84" s="297"/>
      <c r="AL84" s="13"/>
      <c r="AM84" s="13"/>
      <c r="AN84" s="13"/>
    </row>
    <row r="85" spans="1:40" ht="63" x14ac:dyDescent="0.25">
      <c r="A85" s="209">
        <v>63</v>
      </c>
      <c r="B85" s="333" t="s">
        <v>187</v>
      </c>
      <c r="C85" s="86"/>
      <c r="D85" s="335">
        <v>65.524000000000001</v>
      </c>
      <c r="E85" s="21">
        <f t="shared" si="6"/>
        <v>1.2684074080000003</v>
      </c>
      <c r="F85" s="21"/>
      <c r="G85" s="21"/>
      <c r="H85" s="21"/>
      <c r="I85" s="21">
        <v>1.2684074080000003</v>
      </c>
      <c r="J85" s="336">
        <f t="shared" si="7"/>
        <v>26.209600000000002</v>
      </c>
      <c r="K85" s="335"/>
      <c r="L85" s="336">
        <f t="shared" si="8"/>
        <v>39.314399999999999</v>
      </c>
      <c r="M85" s="21"/>
      <c r="N85" s="21">
        <f t="shared" si="9"/>
        <v>3.3974480000000001E-2</v>
      </c>
      <c r="O85" s="21">
        <v>3.3974480000000001E-2</v>
      </c>
      <c r="P85" s="21"/>
      <c r="Q85" s="21"/>
      <c r="R85" s="21"/>
      <c r="S85" s="22"/>
      <c r="T85" s="22"/>
      <c r="U85" s="22"/>
      <c r="V85" s="22"/>
      <c r="W85" s="368"/>
      <c r="X85" s="113"/>
      <c r="Y85" s="108"/>
      <c r="Z85" s="111"/>
      <c r="AA85" s="113"/>
      <c r="AB85" s="113"/>
      <c r="AC85" s="113"/>
      <c r="AE85" s="297"/>
      <c r="AK85" s="297"/>
      <c r="AL85" s="13"/>
      <c r="AM85" s="13"/>
      <c r="AN85" s="13"/>
    </row>
    <row r="86" spans="1:40" ht="63" x14ac:dyDescent="0.25">
      <c r="A86" s="209">
        <v>64</v>
      </c>
      <c r="B86" s="333" t="s">
        <v>188</v>
      </c>
      <c r="C86" s="86"/>
      <c r="D86" s="335">
        <v>102.3</v>
      </c>
      <c r="E86" s="21">
        <f t="shared" si="6"/>
        <v>0.99345853000000006</v>
      </c>
      <c r="F86" s="21"/>
      <c r="G86" s="21"/>
      <c r="H86" s="21"/>
      <c r="I86" s="21">
        <v>0.99345853000000006</v>
      </c>
      <c r="J86" s="336">
        <f t="shared" si="7"/>
        <v>40.92</v>
      </c>
      <c r="K86" s="335"/>
      <c r="L86" s="336">
        <f t="shared" si="8"/>
        <v>61.379999999999995</v>
      </c>
      <c r="M86" s="21"/>
      <c r="N86" s="21"/>
      <c r="O86" s="21"/>
      <c r="P86" s="21"/>
      <c r="Q86" s="21"/>
      <c r="R86" s="21"/>
      <c r="S86" s="22"/>
      <c r="T86" s="22"/>
      <c r="U86" s="22"/>
      <c r="V86" s="22"/>
      <c r="W86" s="368"/>
      <c r="X86" s="113"/>
      <c r="Y86" s="108"/>
      <c r="Z86" s="111"/>
      <c r="AA86" s="113"/>
      <c r="AB86" s="113"/>
      <c r="AC86" s="113"/>
      <c r="AE86" s="297"/>
      <c r="AK86" s="297"/>
      <c r="AL86" s="13"/>
      <c r="AM86" s="13"/>
      <c r="AN86" s="13"/>
    </row>
    <row r="87" spans="1:40" x14ac:dyDescent="0.25">
      <c r="A87" s="209">
        <v>65</v>
      </c>
      <c r="B87" s="333" t="s">
        <v>189</v>
      </c>
      <c r="C87" s="86"/>
      <c r="D87" s="335">
        <v>8.9521975299999994</v>
      </c>
      <c r="E87" s="21">
        <f t="shared" si="6"/>
        <v>8.9521975099999995</v>
      </c>
      <c r="F87" s="335">
        <v>8.9521975299999994</v>
      </c>
      <c r="G87" s="21">
        <v>8.9521975099999995</v>
      </c>
      <c r="H87" s="21"/>
      <c r="I87" s="21"/>
      <c r="J87" s="336"/>
      <c r="K87" s="335"/>
      <c r="L87" s="336"/>
      <c r="M87" s="21"/>
      <c r="N87" s="21">
        <v>8.9521975099999995</v>
      </c>
      <c r="O87" s="21"/>
      <c r="P87" s="21">
        <v>7.7392680593220344</v>
      </c>
      <c r="Q87" s="21"/>
      <c r="R87" s="21"/>
      <c r="S87" s="22"/>
      <c r="T87" s="22"/>
      <c r="U87" s="22"/>
      <c r="V87" s="22"/>
      <c r="W87" s="368"/>
      <c r="X87" s="113"/>
      <c r="Y87" s="108"/>
      <c r="Z87" s="111"/>
      <c r="AA87" s="113"/>
      <c r="AB87" s="113"/>
      <c r="AC87" s="113"/>
      <c r="AE87" s="297"/>
      <c r="AK87" s="297"/>
      <c r="AL87" s="13"/>
      <c r="AM87" s="13"/>
      <c r="AN87" s="13"/>
    </row>
    <row r="88" spans="1:40" x14ac:dyDescent="0.25">
      <c r="A88" s="209">
        <v>66</v>
      </c>
      <c r="B88" s="333" t="s">
        <v>190</v>
      </c>
      <c r="C88" s="86"/>
      <c r="D88" s="335">
        <v>3.5603742500000002</v>
      </c>
      <c r="E88" s="21">
        <f t="shared" si="6"/>
        <v>2.6838595099999996</v>
      </c>
      <c r="F88" s="335">
        <v>3.5603742500000002</v>
      </c>
      <c r="G88" s="21">
        <v>2.6838595099999996</v>
      </c>
      <c r="H88" s="21"/>
      <c r="I88" s="21"/>
      <c r="J88" s="336"/>
      <c r="K88" s="335"/>
      <c r="L88" s="336"/>
      <c r="M88" s="21"/>
      <c r="N88" s="21">
        <v>2.6838595099999996</v>
      </c>
      <c r="O88" s="21"/>
      <c r="P88" s="21">
        <v>18.755546745762707</v>
      </c>
      <c r="Q88" s="21"/>
      <c r="R88" s="21"/>
      <c r="S88" s="22"/>
      <c r="T88" s="22"/>
      <c r="U88" s="22"/>
      <c r="V88" s="22"/>
      <c r="W88" s="368"/>
      <c r="X88" s="113"/>
      <c r="Y88" s="108"/>
      <c r="Z88" s="111"/>
      <c r="AA88" s="113"/>
      <c r="AB88" s="113"/>
      <c r="AC88" s="113"/>
      <c r="AE88" s="297"/>
      <c r="AK88" s="297"/>
      <c r="AL88" s="13"/>
      <c r="AM88" s="13"/>
      <c r="AN88" s="13"/>
    </row>
    <row r="89" spans="1:40" x14ac:dyDescent="0.25">
      <c r="A89" s="209">
        <v>67</v>
      </c>
      <c r="B89" s="333" t="s">
        <v>191</v>
      </c>
      <c r="C89" s="86"/>
      <c r="D89" s="335">
        <v>35.947188250000004</v>
      </c>
      <c r="E89" s="21">
        <f t="shared" ref="E89:E136" si="10">G89+I89+K89+M89</f>
        <v>31.78269337</v>
      </c>
      <c r="F89" s="335">
        <v>35.947188250000004</v>
      </c>
      <c r="G89" s="21">
        <v>31.78269337</v>
      </c>
      <c r="H89" s="21"/>
      <c r="I89" s="21"/>
      <c r="J89" s="336"/>
      <c r="K89" s="335"/>
      <c r="L89" s="336"/>
      <c r="M89" s="21"/>
      <c r="N89" s="21">
        <v>31.78269337</v>
      </c>
      <c r="O89" s="21"/>
      <c r="P89" s="21">
        <v>27.482840372881363</v>
      </c>
      <c r="Q89" s="21"/>
      <c r="R89" s="21"/>
      <c r="S89" s="22"/>
      <c r="T89" s="22"/>
      <c r="U89" s="22"/>
      <c r="V89" s="22"/>
      <c r="W89" s="368"/>
      <c r="X89" s="113"/>
      <c r="Y89" s="108"/>
      <c r="Z89" s="111"/>
      <c r="AA89" s="113"/>
      <c r="AB89" s="113"/>
      <c r="AC89" s="113"/>
      <c r="AE89" s="297"/>
      <c r="AK89" s="297"/>
      <c r="AL89" s="13"/>
      <c r="AM89" s="13"/>
      <c r="AN89" s="13"/>
    </row>
    <row r="90" spans="1:40" x14ac:dyDescent="0.25">
      <c r="A90" s="209">
        <v>68</v>
      </c>
      <c r="B90" s="333" t="s">
        <v>192</v>
      </c>
      <c r="C90" s="86"/>
      <c r="D90" s="335">
        <v>1.53760184</v>
      </c>
      <c r="E90" s="21">
        <f t="shared" si="10"/>
        <v>7.02108285</v>
      </c>
      <c r="F90" s="335">
        <v>1.53760184</v>
      </c>
      <c r="G90" s="21">
        <v>7.02108285</v>
      </c>
      <c r="H90" s="21"/>
      <c r="I90" s="21"/>
      <c r="J90" s="336"/>
      <c r="K90" s="335"/>
      <c r="L90" s="336"/>
      <c r="M90" s="21"/>
      <c r="N90" s="21">
        <v>7.02108285</v>
      </c>
      <c r="O90" s="21"/>
      <c r="P90" s="21">
        <v>24.001736542372882</v>
      </c>
      <c r="Q90" s="21"/>
      <c r="R90" s="21"/>
      <c r="S90" s="22"/>
      <c r="T90" s="22"/>
      <c r="U90" s="22"/>
      <c r="V90" s="22"/>
      <c r="W90" s="368"/>
      <c r="X90" s="113"/>
      <c r="Y90" s="108"/>
      <c r="Z90" s="111"/>
      <c r="AA90" s="113"/>
      <c r="AB90" s="113"/>
      <c r="AC90" s="113"/>
      <c r="AE90" s="297"/>
      <c r="AK90" s="297"/>
      <c r="AL90" s="13"/>
      <c r="AM90" s="13"/>
      <c r="AN90" s="13"/>
    </row>
    <row r="91" spans="1:40" x14ac:dyDescent="0.25">
      <c r="A91" s="209">
        <v>69</v>
      </c>
      <c r="B91" s="333" t="s">
        <v>193</v>
      </c>
      <c r="C91" s="86"/>
      <c r="D91" s="335">
        <v>13.427160260000001</v>
      </c>
      <c r="E91" s="21">
        <f t="shared" si="10"/>
        <v>13.427160239999999</v>
      </c>
      <c r="F91" s="335">
        <v>13.427160260000001</v>
      </c>
      <c r="G91" s="21">
        <v>13.427160239999999</v>
      </c>
      <c r="H91" s="21"/>
      <c r="I91" s="21"/>
      <c r="J91" s="336"/>
      <c r="K91" s="335"/>
      <c r="L91" s="336"/>
      <c r="M91" s="21"/>
      <c r="N91" s="21">
        <v>13.427160239999999</v>
      </c>
      <c r="O91" s="21"/>
      <c r="P91" s="21">
        <v>11.749649355932203</v>
      </c>
      <c r="Q91" s="21"/>
      <c r="R91" s="21"/>
      <c r="S91" s="22"/>
      <c r="T91" s="22"/>
      <c r="U91" s="22"/>
      <c r="V91" s="22"/>
      <c r="W91" s="368"/>
      <c r="X91" s="113"/>
      <c r="Y91" s="108"/>
      <c r="Z91" s="113"/>
      <c r="AA91" s="113"/>
      <c r="AB91" s="113"/>
      <c r="AC91" s="113"/>
      <c r="AE91" s="297"/>
      <c r="AK91" s="297"/>
      <c r="AL91" s="13"/>
      <c r="AM91" s="13"/>
      <c r="AN91" s="13"/>
    </row>
    <row r="92" spans="1:40" ht="31.5" x14ac:dyDescent="0.25">
      <c r="A92" s="209">
        <v>70</v>
      </c>
      <c r="B92" s="379" t="s">
        <v>194</v>
      </c>
      <c r="C92" s="5"/>
      <c r="D92" s="335">
        <v>6.5628127999999997</v>
      </c>
      <c r="E92" s="21">
        <f t="shared" si="10"/>
        <v>6.1724837100000007</v>
      </c>
      <c r="F92" s="335">
        <v>6.5628127999999997</v>
      </c>
      <c r="G92" s="21">
        <v>6.1724837100000007</v>
      </c>
      <c r="H92" s="21"/>
      <c r="I92" s="21"/>
      <c r="J92" s="336"/>
      <c r="K92" s="335"/>
      <c r="L92" s="336"/>
      <c r="M92" s="21"/>
      <c r="N92" s="21">
        <v>6.1724837100000007</v>
      </c>
      <c r="O92" s="21"/>
      <c r="P92" s="21">
        <v>5.4496305508474592</v>
      </c>
      <c r="Q92" s="21"/>
      <c r="R92" s="22"/>
      <c r="S92" s="22"/>
      <c r="T92" s="22"/>
      <c r="U92" s="22"/>
      <c r="V92" s="22"/>
      <c r="W92" s="368"/>
      <c r="X92" s="26"/>
      <c r="Z92" s="111"/>
      <c r="AA92" s="113"/>
      <c r="AB92" s="113"/>
      <c r="AC92" s="113"/>
      <c r="AL92" s="13"/>
      <c r="AM92" s="13"/>
      <c r="AN92" s="13"/>
    </row>
    <row r="93" spans="1:40" x14ac:dyDescent="0.25">
      <c r="A93" s="209">
        <v>71</v>
      </c>
      <c r="B93" s="380" t="s">
        <v>195</v>
      </c>
      <c r="C93" s="5"/>
      <c r="D93" s="335">
        <v>3.05648469</v>
      </c>
      <c r="E93" s="21">
        <f t="shared" si="10"/>
        <v>3.0564846899999996</v>
      </c>
      <c r="F93" s="22"/>
      <c r="G93" s="21"/>
      <c r="H93" s="21"/>
      <c r="I93" s="21">
        <v>3.0564846899999996</v>
      </c>
      <c r="J93" s="336">
        <f>D93*0.4</f>
        <v>1.2225938760000001</v>
      </c>
      <c r="K93" s="335"/>
      <c r="L93" s="336">
        <f>D93-J93</f>
        <v>1.8338908139999999</v>
      </c>
      <c r="M93" s="21"/>
      <c r="N93" s="21">
        <f>O93</f>
        <v>3.0564846899999996</v>
      </c>
      <c r="O93" s="21">
        <v>3.0564846899999996</v>
      </c>
      <c r="P93" s="21">
        <f>Q93</f>
        <v>2.7351965254237287</v>
      </c>
      <c r="Q93" s="21">
        <v>2.7351965254237287</v>
      </c>
      <c r="R93" s="22"/>
      <c r="S93" s="22"/>
      <c r="T93" s="22"/>
      <c r="U93" s="22"/>
      <c r="V93" s="22"/>
      <c r="W93" s="368"/>
      <c r="X93" s="26"/>
      <c r="AL93" s="13"/>
      <c r="AM93" s="13"/>
      <c r="AN93" s="13"/>
    </row>
    <row r="94" spans="1:40" ht="47.25" x14ac:dyDescent="0.25">
      <c r="A94" s="209">
        <v>72</v>
      </c>
      <c r="B94" s="380" t="s">
        <v>196</v>
      </c>
      <c r="C94" s="5"/>
      <c r="D94" s="335">
        <v>0.6</v>
      </c>
      <c r="E94" s="21">
        <f t="shared" si="10"/>
        <v>0</v>
      </c>
      <c r="F94" s="22"/>
      <c r="G94" s="21"/>
      <c r="H94" s="21"/>
      <c r="I94" s="21"/>
      <c r="J94" s="336">
        <f t="shared" ref="J94:J136" si="11">D94*0.4</f>
        <v>0.24</v>
      </c>
      <c r="K94" s="335"/>
      <c r="L94" s="336">
        <f t="shared" ref="L94:L136" si="12">D94-J94</f>
        <v>0.36</v>
      </c>
      <c r="M94" s="21"/>
      <c r="N94" s="21">
        <f t="shared" ref="N94:N136" si="13">O94</f>
        <v>0</v>
      </c>
      <c r="O94" s="21"/>
      <c r="P94" s="21"/>
      <c r="Q94" s="21"/>
      <c r="R94" s="22"/>
      <c r="S94" s="22"/>
      <c r="T94" s="22"/>
      <c r="U94" s="22"/>
      <c r="V94" s="22"/>
      <c r="W94" s="368"/>
      <c r="X94" s="291"/>
      <c r="Y94" s="113"/>
      <c r="AL94" s="13"/>
      <c r="AM94" s="13"/>
      <c r="AN94" s="13"/>
    </row>
    <row r="95" spans="1:40" ht="31.5" x14ac:dyDescent="0.25">
      <c r="A95" s="209">
        <v>73</v>
      </c>
      <c r="B95" s="380" t="s">
        <v>197</v>
      </c>
      <c r="C95" s="5"/>
      <c r="D95" s="335">
        <v>1.7</v>
      </c>
      <c r="E95" s="21">
        <f t="shared" si="10"/>
        <v>0</v>
      </c>
      <c r="F95" s="22"/>
      <c r="G95" s="14"/>
      <c r="H95" s="22"/>
      <c r="I95" s="22"/>
      <c r="J95" s="336">
        <f t="shared" si="11"/>
        <v>0.68</v>
      </c>
      <c r="K95" s="336"/>
      <c r="L95" s="336">
        <f t="shared" si="12"/>
        <v>1.02</v>
      </c>
      <c r="M95" s="22"/>
      <c r="N95" s="21">
        <f t="shared" si="13"/>
        <v>0</v>
      </c>
      <c r="O95" s="14"/>
      <c r="P95" s="14"/>
      <c r="Q95" s="14"/>
      <c r="R95" s="22"/>
      <c r="S95" s="22"/>
      <c r="T95" s="22"/>
      <c r="U95" s="22"/>
      <c r="V95" s="22"/>
      <c r="W95" s="368"/>
      <c r="X95" s="26"/>
      <c r="AL95" s="13"/>
      <c r="AM95" s="13"/>
      <c r="AN95" s="13"/>
    </row>
    <row r="96" spans="1:40" ht="47.25" x14ac:dyDescent="0.25">
      <c r="A96" s="209">
        <v>74</v>
      </c>
      <c r="B96" s="380" t="s">
        <v>198</v>
      </c>
      <c r="C96" s="5"/>
      <c r="D96" s="335">
        <v>2.2000000000000002</v>
      </c>
      <c r="E96" s="21">
        <f t="shared" si="10"/>
        <v>0</v>
      </c>
      <c r="F96" s="22"/>
      <c r="G96" s="14"/>
      <c r="H96" s="22"/>
      <c r="I96" s="22"/>
      <c r="J96" s="336">
        <f t="shared" si="11"/>
        <v>0.88000000000000012</v>
      </c>
      <c r="K96" s="336"/>
      <c r="L96" s="336">
        <f t="shared" si="12"/>
        <v>1.32</v>
      </c>
      <c r="M96" s="22"/>
      <c r="N96" s="21">
        <f t="shared" si="13"/>
        <v>0</v>
      </c>
      <c r="O96" s="14"/>
      <c r="P96" s="14"/>
      <c r="Q96" s="14"/>
      <c r="R96" s="22"/>
      <c r="S96" s="22"/>
      <c r="T96" s="22"/>
      <c r="U96" s="22"/>
      <c r="V96" s="22"/>
      <c r="W96" s="368"/>
      <c r="X96" s="26"/>
      <c r="AL96" s="13"/>
      <c r="AM96" s="13"/>
      <c r="AN96" s="13"/>
    </row>
    <row r="97" spans="1:40" ht="94.5" x14ac:dyDescent="0.25">
      <c r="A97" s="209">
        <v>75</v>
      </c>
      <c r="B97" s="380" t="s">
        <v>238</v>
      </c>
      <c r="C97" s="5"/>
      <c r="D97" s="335"/>
      <c r="E97" s="21">
        <f t="shared" si="10"/>
        <v>1.1631090099999999</v>
      </c>
      <c r="F97" s="22"/>
      <c r="G97" s="14"/>
      <c r="H97" s="22"/>
      <c r="I97" s="21">
        <v>1.1631090099999999</v>
      </c>
      <c r="J97" s="336"/>
      <c r="K97" s="336"/>
      <c r="L97" s="336"/>
      <c r="M97" s="22"/>
      <c r="N97" s="21">
        <f t="shared" si="13"/>
        <v>0</v>
      </c>
      <c r="O97" s="14"/>
      <c r="P97" s="14"/>
      <c r="Q97" s="14"/>
      <c r="R97" s="22"/>
      <c r="S97" s="22"/>
      <c r="T97" s="22"/>
      <c r="U97" s="22"/>
      <c r="V97" s="22"/>
      <c r="W97" s="368"/>
      <c r="X97" s="26"/>
      <c r="AL97" s="13"/>
      <c r="AM97" s="13"/>
      <c r="AN97" s="13"/>
    </row>
    <row r="98" spans="1:40" ht="31.5" x14ac:dyDescent="0.25">
      <c r="A98" s="209">
        <v>76</v>
      </c>
      <c r="B98" s="380" t="s">
        <v>199</v>
      </c>
      <c r="C98" s="5"/>
      <c r="D98" s="335">
        <v>82.6</v>
      </c>
      <c r="E98" s="21">
        <f t="shared" si="10"/>
        <v>3.4836039999999999E-2</v>
      </c>
      <c r="F98" s="22"/>
      <c r="G98" s="14"/>
      <c r="H98" s="22"/>
      <c r="I98" s="21">
        <v>3.4836039999999999E-2</v>
      </c>
      <c r="J98" s="336">
        <f t="shared" si="11"/>
        <v>33.04</v>
      </c>
      <c r="K98" s="336"/>
      <c r="L98" s="336">
        <f t="shared" si="12"/>
        <v>49.559999999999995</v>
      </c>
      <c r="M98" s="22"/>
      <c r="N98" s="21">
        <f t="shared" si="13"/>
        <v>3.4836039999999999E-2</v>
      </c>
      <c r="O98" s="14">
        <v>3.4836039999999999E-2</v>
      </c>
      <c r="P98" s="14"/>
      <c r="Q98" s="14"/>
      <c r="R98" s="22"/>
      <c r="S98" s="22"/>
      <c r="T98" s="22"/>
      <c r="U98" s="22"/>
      <c r="V98" s="22"/>
      <c r="W98" s="368"/>
      <c r="X98" s="111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</row>
    <row r="99" spans="1:40" ht="31.5" x14ac:dyDescent="0.25">
      <c r="A99" s="209">
        <v>77</v>
      </c>
      <c r="B99" s="380" t="s">
        <v>200</v>
      </c>
      <c r="C99" s="18"/>
      <c r="D99" s="335">
        <v>11.8</v>
      </c>
      <c r="E99" s="21">
        <f t="shared" si="10"/>
        <v>3.6729926099999997</v>
      </c>
      <c r="F99" s="18"/>
      <c r="G99" s="14"/>
      <c r="H99" s="18"/>
      <c r="I99" s="21">
        <v>3.6729926099999997</v>
      </c>
      <c r="J99" s="336">
        <f t="shared" si="11"/>
        <v>4.7200000000000006</v>
      </c>
      <c r="K99" s="335"/>
      <c r="L99" s="336">
        <f t="shared" si="12"/>
        <v>7.08</v>
      </c>
      <c r="M99" s="18"/>
      <c r="N99" s="21">
        <f t="shared" si="13"/>
        <v>0</v>
      </c>
      <c r="O99" s="18">
        <v>0</v>
      </c>
      <c r="P99" s="18"/>
      <c r="Q99" s="18"/>
      <c r="R99" s="18"/>
      <c r="S99" s="22"/>
      <c r="T99" s="22"/>
      <c r="U99" s="22"/>
      <c r="V99" s="22"/>
      <c r="W99" s="368"/>
      <c r="X99" s="26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</row>
    <row r="100" spans="1:40" x14ac:dyDescent="0.25">
      <c r="A100" s="209">
        <v>78</v>
      </c>
      <c r="B100" s="380" t="s">
        <v>201</v>
      </c>
      <c r="C100" s="5"/>
      <c r="D100" s="335">
        <v>123.9</v>
      </c>
      <c r="E100" s="21">
        <f t="shared" si="10"/>
        <v>0</v>
      </c>
      <c r="F100" s="22"/>
      <c r="G100" s="14"/>
      <c r="H100" s="100"/>
      <c r="I100" s="22"/>
      <c r="J100" s="336">
        <f t="shared" si="11"/>
        <v>49.56</v>
      </c>
      <c r="K100" s="336"/>
      <c r="L100" s="336">
        <f t="shared" si="12"/>
        <v>74.34</v>
      </c>
      <c r="M100" s="22"/>
      <c r="N100" s="21">
        <f t="shared" si="13"/>
        <v>0</v>
      </c>
      <c r="O100" s="14">
        <v>0</v>
      </c>
      <c r="P100" s="14"/>
      <c r="Q100" s="14"/>
      <c r="R100" s="22"/>
      <c r="S100" s="22"/>
      <c r="T100" s="22"/>
      <c r="U100" s="22"/>
      <c r="V100" s="22"/>
      <c r="W100" s="368"/>
      <c r="X100" s="26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</row>
    <row r="101" spans="1:40" ht="31.5" x14ac:dyDescent="0.25">
      <c r="A101" s="209">
        <v>79</v>
      </c>
      <c r="B101" s="380" t="s">
        <v>239</v>
      </c>
      <c r="C101" s="5"/>
      <c r="D101" s="335"/>
      <c r="E101" s="21">
        <f t="shared" si="10"/>
        <v>0.19621394</v>
      </c>
      <c r="F101" s="22"/>
      <c r="G101" s="14"/>
      <c r="H101" s="100"/>
      <c r="I101" s="21">
        <v>0.19621394</v>
      </c>
      <c r="J101" s="336"/>
      <c r="K101" s="336"/>
      <c r="L101" s="336"/>
      <c r="M101" s="22"/>
      <c r="N101" s="21">
        <f t="shared" si="13"/>
        <v>0.19621394</v>
      </c>
      <c r="O101" s="14">
        <v>0.19621394</v>
      </c>
      <c r="P101" s="14"/>
      <c r="Q101" s="14"/>
      <c r="R101" s="22"/>
      <c r="S101" s="22"/>
      <c r="T101" s="22"/>
      <c r="U101" s="22"/>
      <c r="V101" s="22"/>
      <c r="W101" s="368"/>
      <c r="X101" s="26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</row>
    <row r="102" spans="1:40" x14ac:dyDescent="0.25">
      <c r="A102" s="209">
        <v>80</v>
      </c>
      <c r="B102" s="200" t="s">
        <v>91</v>
      </c>
      <c r="C102" s="86"/>
      <c r="D102" s="335"/>
      <c r="E102" s="21">
        <f t="shared" si="10"/>
        <v>0</v>
      </c>
      <c r="F102" s="21"/>
      <c r="G102" s="14"/>
      <c r="H102" s="21"/>
      <c r="I102" s="22"/>
      <c r="J102" s="336">
        <f t="shared" si="11"/>
        <v>0</v>
      </c>
      <c r="K102" s="336"/>
      <c r="L102" s="336">
        <f t="shared" si="12"/>
        <v>0</v>
      </c>
      <c r="M102" s="21"/>
      <c r="N102" s="21">
        <f t="shared" si="13"/>
        <v>0</v>
      </c>
      <c r="O102" s="14"/>
      <c r="P102" s="14"/>
      <c r="Q102" s="14"/>
      <c r="R102" s="21"/>
      <c r="S102" s="22"/>
      <c r="T102" s="22"/>
      <c r="U102" s="22"/>
      <c r="V102" s="22"/>
      <c r="W102" s="369"/>
      <c r="X102" s="109"/>
      <c r="Y102" s="109"/>
      <c r="Z102" s="109"/>
      <c r="AA102" s="109"/>
      <c r="AB102" s="109"/>
      <c r="AC102" s="109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</row>
    <row r="103" spans="1:40" x14ac:dyDescent="0.25">
      <c r="A103" s="209">
        <v>81</v>
      </c>
      <c r="B103" s="201" t="s">
        <v>202</v>
      </c>
      <c r="C103" s="86"/>
      <c r="D103" s="335">
        <v>16.32</v>
      </c>
      <c r="E103" s="21">
        <f t="shared" si="10"/>
        <v>0</v>
      </c>
      <c r="F103" s="14"/>
      <c r="G103" s="14"/>
      <c r="H103" s="21"/>
      <c r="I103" s="22"/>
      <c r="J103" s="336">
        <f t="shared" si="11"/>
        <v>6.5280000000000005</v>
      </c>
      <c r="K103" s="336"/>
      <c r="L103" s="336">
        <f t="shared" si="12"/>
        <v>9.7919999999999998</v>
      </c>
      <c r="M103" s="21"/>
      <c r="N103" s="21">
        <f t="shared" si="13"/>
        <v>0</v>
      </c>
      <c r="O103" s="14"/>
      <c r="P103" s="14"/>
      <c r="Q103" s="14"/>
      <c r="R103" s="21"/>
      <c r="S103" s="22"/>
      <c r="T103" s="22"/>
      <c r="U103" s="22"/>
      <c r="V103" s="22"/>
      <c r="W103" s="368"/>
      <c r="X103" s="26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</row>
    <row r="104" spans="1:40" ht="31.5" x14ac:dyDescent="0.25">
      <c r="A104" s="209">
        <v>82</v>
      </c>
      <c r="B104" s="201" t="s">
        <v>203</v>
      </c>
      <c r="C104" s="86"/>
      <c r="D104" s="335">
        <v>29.792000000000002</v>
      </c>
      <c r="E104" s="21">
        <f t="shared" si="10"/>
        <v>0</v>
      </c>
      <c r="F104" s="14"/>
      <c r="G104" s="14"/>
      <c r="H104" s="21"/>
      <c r="I104" s="22"/>
      <c r="J104" s="336">
        <f t="shared" si="11"/>
        <v>11.916800000000002</v>
      </c>
      <c r="K104" s="336"/>
      <c r="L104" s="336">
        <f t="shared" si="12"/>
        <v>17.8752</v>
      </c>
      <c r="M104" s="21"/>
      <c r="N104" s="21">
        <f t="shared" si="13"/>
        <v>0</v>
      </c>
      <c r="O104" s="14"/>
      <c r="P104" s="14"/>
      <c r="Q104" s="14"/>
      <c r="R104" s="21"/>
      <c r="S104" s="22"/>
      <c r="T104" s="22"/>
      <c r="U104" s="22"/>
      <c r="V104" s="22"/>
      <c r="W104" s="368"/>
      <c r="X104" s="26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</row>
    <row r="105" spans="1:40" ht="31.5" x14ac:dyDescent="0.25">
      <c r="A105" s="209">
        <v>83</v>
      </c>
      <c r="B105" s="201" t="s">
        <v>204</v>
      </c>
      <c r="C105" s="86"/>
      <c r="D105" s="335">
        <v>9.9200000000000017</v>
      </c>
      <c r="E105" s="21">
        <f t="shared" si="10"/>
        <v>0</v>
      </c>
      <c r="F105" s="21"/>
      <c r="G105" s="14"/>
      <c r="H105" s="21"/>
      <c r="I105" s="22"/>
      <c r="J105" s="336">
        <f t="shared" si="11"/>
        <v>3.9680000000000009</v>
      </c>
      <c r="K105" s="336"/>
      <c r="L105" s="336">
        <f t="shared" si="12"/>
        <v>5.9520000000000008</v>
      </c>
      <c r="M105" s="21"/>
      <c r="N105" s="21">
        <f t="shared" si="13"/>
        <v>0</v>
      </c>
      <c r="O105" s="14"/>
      <c r="P105" s="14"/>
      <c r="Q105" s="14"/>
      <c r="R105" s="21"/>
      <c r="S105" s="22"/>
      <c r="T105" s="22"/>
      <c r="U105" s="22"/>
      <c r="V105" s="22"/>
      <c r="W105" s="368"/>
      <c r="X105" s="26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</row>
    <row r="106" spans="1:40" ht="31.5" x14ac:dyDescent="0.25">
      <c r="A106" s="209">
        <v>84</v>
      </c>
      <c r="B106" s="201" t="s">
        <v>205</v>
      </c>
      <c r="C106" s="86"/>
      <c r="D106" s="335">
        <v>12.224</v>
      </c>
      <c r="E106" s="21">
        <f t="shared" si="10"/>
        <v>0</v>
      </c>
      <c r="F106" s="21"/>
      <c r="G106" s="14"/>
      <c r="H106" s="21"/>
      <c r="I106" s="22"/>
      <c r="J106" s="336">
        <f t="shared" si="11"/>
        <v>4.8896000000000006</v>
      </c>
      <c r="K106" s="336"/>
      <c r="L106" s="336">
        <f t="shared" si="12"/>
        <v>7.3343999999999996</v>
      </c>
      <c r="M106" s="21"/>
      <c r="N106" s="21">
        <f t="shared" si="13"/>
        <v>0</v>
      </c>
      <c r="O106" s="14"/>
      <c r="P106" s="14"/>
      <c r="Q106" s="14"/>
      <c r="R106" s="21"/>
      <c r="S106" s="22"/>
      <c r="T106" s="22"/>
      <c r="U106" s="22"/>
      <c r="V106" s="22"/>
      <c r="W106" s="368"/>
      <c r="X106" s="26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</row>
    <row r="107" spans="1:40" ht="31.5" x14ac:dyDescent="0.25">
      <c r="A107" s="209">
        <v>85</v>
      </c>
      <c r="B107" s="201" t="s">
        <v>206</v>
      </c>
      <c r="C107" s="86"/>
      <c r="D107" s="335">
        <v>16.16</v>
      </c>
      <c r="E107" s="21">
        <f t="shared" si="10"/>
        <v>0</v>
      </c>
      <c r="F107" s="18"/>
      <c r="G107" s="18"/>
      <c r="H107" s="18"/>
      <c r="I107" s="18"/>
      <c r="J107" s="336">
        <f t="shared" si="11"/>
        <v>6.4640000000000004</v>
      </c>
      <c r="K107" s="335"/>
      <c r="L107" s="336">
        <f t="shared" si="12"/>
        <v>9.6959999999999997</v>
      </c>
      <c r="M107" s="18"/>
      <c r="N107" s="21">
        <f t="shared" si="13"/>
        <v>0</v>
      </c>
      <c r="O107" s="18"/>
      <c r="P107" s="18"/>
      <c r="Q107" s="18"/>
      <c r="R107" s="18"/>
      <c r="S107" s="22"/>
      <c r="T107" s="22"/>
      <c r="U107" s="22"/>
      <c r="V107" s="22"/>
      <c r="W107" s="368"/>
      <c r="X107" s="26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</row>
    <row r="108" spans="1:40" ht="31.5" x14ac:dyDescent="0.25">
      <c r="A108" s="209">
        <v>86</v>
      </c>
      <c r="B108" s="201" t="s">
        <v>207</v>
      </c>
      <c r="C108" s="86"/>
      <c r="D108" s="335">
        <v>9.76</v>
      </c>
      <c r="E108" s="21">
        <f t="shared" si="10"/>
        <v>0</v>
      </c>
      <c r="F108" s="21"/>
      <c r="G108" s="14"/>
      <c r="H108" s="21"/>
      <c r="I108" s="22"/>
      <c r="J108" s="336">
        <f t="shared" si="11"/>
        <v>3.9039999999999999</v>
      </c>
      <c r="K108" s="336"/>
      <c r="L108" s="336">
        <f t="shared" si="12"/>
        <v>5.8559999999999999</v>
      </c>
      <c r="M108" s="21"/>
      <c r="N108" s="21">
        <f t="shared" si="13"/>
        <v>0</v>
      </c>
      <c r="O108" s="14"/>
      <c r="P108" s="14"/>
      <c r="Q108" s="14"/>
      <c r="R108" s="21"/>
      <c r="S108" s="22"/>
      <c r="T108" s="22"/>
      <c r="U108" s="22"/>
      <c r="V108" s="22"/>
      <c r="W108" s="368"/>
      <c r="X108" s="26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</row>
    <row r="109" spans="1:40" ht="31.5" x14ac:dyDescent="0.25">
      <c r="A109" s="209">
        <v>87</v>
      </c>
      <c r="B109" s="201" t="s">
        <v>208</v>
      </c>
      <c r="C109" s="86"/>
      <c r="D109" s="335">
        <v>18.48</v>
      </c>
      <c r="E109" s="21">
        <f t="shared" si="10"/>
        <v>0</v>
      </c>
      <c r="F109" s="21"/>
      <c r="G109" s="14"/>
      <c r="H109" s="21"/>
      <c r="I109" s="22"/>
      <c r="J109" s="336">
        <f t="shared" si="11"/>
        <v>7.3920000000000003</v>
      </c>
      <c r="K109" s="336"/>
      <c r="L109" s="336">
        <f t="shared" si="12"/>
        <v>11.088000000000001</v>
      </c>
      <c r="M109" s="21"/>
      <c r="N109" s="21">
        <f t="shared" si="13"/>
        <v>0</v>
      </c>
      <c r="O109" s="14"/>
      <c r="P109" s="14"/>
      <c r="Q109" s="14"/>
      <c r="R109" s="21"/>
      <c r="S109" s="22"/>
      <c r="T109" s="22"/>
      <c r="U109" s="22"/>
      <c r="V109" s="22"/>
      <c r="W109" s="368"/>
      <c r="X109" s="26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</row>
    <row r="110" spans="1:40" x14ac:dyDescent="0.25">
      <c r="A110" s="209">
        <v>88</v>
      </c>
      <c r="B110" s="200" t="s">
        <v>92</v>
      </c>
      <c r="C110" s="86"/>
      <c r="D110" s="335"/>
      <c r="E110" s="21">
        <f t="shared" si="10"/>
        <v>0</v>
      </c>
      <c r="F110" s="21"/>
      <c r="G110" s="14"/>
      <c r="H110" s="21"/>
      <c r="I110" s="22"/>
      <c r="J110" s="336">
        <f t="shared" si="11"/>
        <v>0</v>
      </c>
      <c r="K110" s="336"/>
      <c r="L110" s="336">
        <f t="shared" si="12"/>
        <v>0</v>
      </c>
      <c r="M110" s="21"/>
      <c r="N110" s="21">
        <f t="shared" si="13"/>
        <v>0</v>
      </c>
      <c r="O110" s="14"/>
      <c r="P110" s="14"/>
      <c r="Q110" s="14"/>
      <c r="R110" s="21"/>
      <c r="S110" s="22"/>
      <c r="T110" s="22"/>
      <c r="U110" s="22"/>
      <c r="V110" s="22"/>
      <c r="W110" s="368"/>
      <c r="X110" s="26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</row>
    <row r="111" spans="1:40" ht="63" x14ac:dyDescent="0.25">
      <c r="A111" s="209">
        <v>89</v>
      </c>
      <c r="B111" s="333" t="s">
        <v>209</v>
      </c>
      <c r="C111" s="86"/>
      <c r="D111" s="335">
        <v>19.220000000000002</v>
      </c>
      <c r="E111" s="21">
        <f t="shared" si="10"/>
        <v>0.76188068800000008</v>
      </c>
      <c r="F111" s="15"/>
      <c r="G111" s="15"/>
      <c r="H111" s="15"/>
      <c r="I111" s="21">
        <v>0.76188068800000008</v>
      </c>
      <c r="J111" s="336">
        <f t="shared" si="11"/>
        <v>7.6880000000000015</v>
      </c>
      <c r="K111" s="336"/>
      <c r="L111" s="336">
        <f t="shared" si="12"/>
        <v>11.532</v>
      </c>
      <c r="M111" s="15"/>
      <c r="N111" s="21">
        <f t="shared" si="13"/>
        <v>0</v>
      </c>
      <c r="O111" s="15"/>
      <c r="P111" s="15"/>
      <c r="Q111" s="15"/>
      <c r="R111" s="15"/>
      <c r="S111" s="22"/>
      <c r="T111" s="22"/>
      <c r="U111" s="22"/>
      <c r="V111" s="22"/>
      <c r="W111" s="368"/>
      <c r="X111" s="26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</row>
    <row r="112" spans="1:40" ht="63" x14ac:dyDescent="0.25">
      <c r="A112" s="209">
        <v>90</v>
      </c>
      <c r="B112" s="333" t="s">
        <v>210</v>
      </c>
      <c r="C112" s="86"/>
      <c r="D112" s="335">
        <v>10.920000000000002</v>
      </c>
      <c r="E112" s="21">
        <f t="shared" si="10"/>
        <v>1.7643053199999998</v>
      </c>
      <c r="F112" s="21"/>
      <c r="G112" s="14"/>
      <c r="H112" s="21"/>
      <c r="I112" s="21">
        <v>1.7643053199999998</v>
      </c>
      <c r="J112" s="336">
        <f t="shared" si="11"/>
        <v>4.3680000000000012</v>
      </c>
      <c r="K112" s="336"/>
      <c r="L112" s="336">
        <f t="shared" si="12"/>
        <v>6.5520000000000005</v>
      </c>
      <c r="M112" s="21"/>
      <c r="N112" s="21">
        <f t="shared" si="13"/>
        <v>1.7643053199999998</v>
      </c>
      <c r="O112" s="14">
        <v>1.7643053199999998</v>
      </c>
      <c r="P112" s="14"/>
      <c r="Q112" s="14"/>
      <c r="R112" s="21"/>
      <c r="S112" s="22"/>
      <c r="T112" s="22"/>
      <c r="U112" s="22"/>
      <c r="V112" s="22"/>
      <c r="W112" s="368"/>
      <c r="X112" s="26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</row>
    <row r="113" spans="1:40" x14ac:dyDescent="0.25">
      <c r="A113" s="209">
        <v>91</v>
      </c>
      <c r="B113" s="334" t="s">
        <v>211</v>
      </c>
      <c r="C113" s="86"/>
      <c r="D113" s="335"/>
      <c r="E113" s="21">
        <f t="shared" si="10"/>
        <v>0</v>
      </c>
      <c r="F113" s="22"/>
      <c r="G113" s="14"/>
      <c r="H113" s="22"/>
      <c r="I113" s="22"/>
      <c r="J113" s="336">
        <f t="shared" si="11"/>
        <v>0</v>
      </c>
      <c r="K113" s="336"/>
      <c r="L113" s="336">
        <f t="shared" si="12"/>
        <v>0</v>
      </c>
      <c r="M113" s="22"/>
      <c r="N113" s="21">
        <f t="shared" si="13"/>
        <v>0</v>
      </c>
      <c r="O113" s="14"/>
      <c r="P113" s="14"/>
      <c r="Q113" s="14"/>
      <c r="R113" s="22"/>
      <c r="S113" s="22"/>
      <c r="T113" s="22"/>
      <c r="U113" s="22"/>
      <c r="V113" s="22"/>
      <c r="W113" s="368"/>
      <c r="X113" s="26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</row>
    <row r="114" spans="1:40" ht="31.5" x14ac:dyDescent="0.25">
      <c r="A114" s="209">
        <v>92</v>
      </c>
      <c r="B114" s="201" t="s">
        <v>212</v>
      </c>
      <c r="C114" s="86"/>
      <c r="D114" s="335">
        <v>48.332000000000001</v>
      </c>
      <c r="E114" s="21">
        <f t="shared" si="10"/>
        <v>4.4266390199999996</v>
      </c>
      <c r="F114" s="21"/>
      <c r="G114" s="14"/>
      <c r="H114" s="21"/>
      <c r="I114" s="21">
        <v>4.4266390199999996</v>
      </c>
      <c r="J114" s="336">
        <f t="shared" si="11"/>
        <v>19.332800000000002</v>
      </c>
      <c r="K114" s="336"/>
      <c r="L114" s="336">
        <f t="shared" si="12"/>
        <v>28.999199999999998</v>
      </c>
      <c r="M114" s="21"/>
      <c r="N114" s="21">
        <f t="shared" si="13"/>
        <v>4.4266390199999996</v>
      </c>
      <c r="O114" s="14">
        <v>4.4266390199999996</v>
      </c>
      <c r="P114" s="14"/>
      <c r="Q114" s="14"/>
      <c r="R114" s="21"/>
      <c r="S114" s="22"/>
      <c r="T114" s="22"/>
      <c r="U114" s="22"/>
      <c r="V114" s="22"/>
      <c r="W114" s="368"/>
      <c r="X114" s="26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</row>
    <row r="115" spans="1:40" ht="31.5" x14ac:dyDescent="0.25">
      <c r="A115" s="209">
        <v>93</v>
      </c>
      <c r="B115" s="333" t="s">
        <v>213</v>
      </c>
      <c r="C115" s="86"/>
      <c r="D115" s="335">
        <v>15.763999999999999</v>
      </c>
      <c r="E115" s="21">
        <f t="shared" si="10"/>
        <v>0.58918768799999999</v>
      </c>
      <c r="F115" s="21"/>
      <c r="G115" s="14"/>
      <c r="H115" s="21"/>
      <c r="I115" s="21">
        <v>0.58918768799999999</v>
      </c>
      <c r="J115" s="336">
        <f t="shared" si="11"/>
        <v>6.3056000000000001</v>
      </c>
      <c r="K115" s="336"/>
      <c r="L115" s="336">
        <f t="shared" si="12"/>
        <v>9.4583999999999993</v>
      </c>
      <c r="M115" s="21"/>
      <c r="N115" s="21">
        <f t="shared" si="13"/>
        <v>0</v>
      </c>
      <c r="O115" s="14">
        <v>0</v>
      </c>
      <c r="P115" s="14"/>
      <c r="Q115" s="14"/>
      <c r="R115" s="21"/>
      <c r="S115" s="22"/>
      <c r="T115" s="22"/>
      <c r="U115" s="22"/>
      <c r="V115" s="22"/>
      <c r="W115" s="368"/>
      <c r="X115" s="26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</row>
    <row r="116" spans="1:40" ht="31.5" x14ac:dyDescent="0.25">
      <c r="A116" s="209">
        <v>94</v>
      </c>
      <c r="B116" s="333" t="s">
        <v>214</v>
      </c>
      <c r="C116" s="86"/>
      <c r="D116" s="335">
        <v>5.46</v>
      </c>
      <c r="E116" s="21">
        <f t="shared" si="10"/>
        <v>0.21537879200000004</v>
      </c>
      <c r="F116" s="18"/>
      <c r="G116" s="18"/>
      <c r="H116" s="18"/>
      <c r="I116" s="21">
        <v>0.21537879200000004</v>
      </c>
      <c r="J116" s="336">
        <f t="shared" si="11"/>
        <v>2.1840000000000002</v>
      </c>
      <c r="K116" s="335"/>
      <c r="L116" s="336">
        <f t="shared" si="12"/>
        <v>3.2759999999999998</v>
      </c>
      <c r="M116" s="18"/>
      <c r="N116" s="21">
        <f t="shared" si="13"/>
        <v>0</v>
      </c>
      <c r="O116" s="18">
        <v>0</v>
      </c>
      <c r="P116" s="18"/>
      <c r="Q116" s="18"/>
      <c r="R116" s="18"/>
      <c r="S116" s="22"/>
      <c r="T116" s="22"/>
      <c r="U116" s="22"/>
      <c r="V116" s="22"/>
      <c r="W116" s="368"/>
      <c r="X116" s="26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</row>
    <row r="117" spans="1:40" ht="31.5" x14ac:dyDescent="0.25">
      <c r="A117" s="209">
        <v>95</v>
      </c>
      <c r="B117" s="333" t="s">
        <v>215</v>
      </c>
      <c r="C117" s="86"/>
      <c r="D117" s="335">
        <v>16.66</v>
      </c>
      <c r="E117" s="21">
        <f t="shared" si="10"/>
        <v>1.64829362</v>
      </c>
      <c r="F117" s="21"/>
      <c r="G117" s="14"/>
      <c r="H117" s="21"/>
      <c r="I117" s="21">
        <v>1.64829362</v>
      </c>
      <c r="J117" s="336">
        <f t="shared" si="11"/>
        <v>6.6640000000000006</v>
      </c>
      <c r="K117" s="336"/>
      <c r="L117" s="336">
        <f t="shared" si="12"/>
        <v>9.9959999999999987</v>
      </c>
      <c r="M117" s="21"/>
      <c r="N117" s="21">
        <f t="shared" si="13"/>
        <v>1.64829362</v>
      </c>
      <c r="O117" s="14">
        <v>1.64829362</v>
      </c>
      <c r="P117" s="14"/>
      <c r="Q117" s="14"/>
      <c r="R117" s="21"/>
      <c r="S117" s="22"/>
      <c r="T117" s="22"/>
      <c r="U117" s="22"/>
      <c r="V117" s="22"/>
      <c r="W117" s="368"/>
      <c r="X117" s="26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</row>
    <row r="118" spans="1:40" ht="31.5" x14ac:dyDescent="0.25">
      <c r="A118" s="209">
        <v>96</v>
      </c>
      <c r="B118" s="333" t="s">
        <v>216</v>
      </c>
      <c r="C118" s="86"/>
      <c r="D118" s="335">
        <v>14.388000000000002</v>
      </c>
      <c r="E118" s="21">
        <f t="shared" si="10"/>
        <v>1.4100657799999998</v>
      </c>
      <c r="F118" s="21"/>
      <c r="G118" s="14"/>
      <c r="H118" s="21"/>
      <c r="I118" s="21">
        <v>1.4100657799999998</v>
      </c>
      <c r="J118" s="336">
        <f t="shared" si="11"/>
        <v>5.7552000000000012</v>
      </c>
      <c r="K118" s="336"/>
      <c r="L118" s="336">
        <f t="shared" si="12"/>
        <v>8.6327999999999996</v>
      </c>
      <c r="M118" s="21"/>
      <c r="N118" s="21">
        <f t="shared" si="13"/>
        <v>1.4100657799999998</v>
      </c>
      <c r="O118" s="14">
        <v>1.4100657799999998</v>
      </c>
      <c r="P118" s="14"/>
      <c r="Q118" s="14"/>
      <c r="R118" s="21"/>
      <c r="S118" s="22"/>
      <c r="T118" s="22"/>
      <c r="U118" s="22"/>
      <c r="V118" s="22"/>
      <c r="W118" s="368"/>
      <c r="X118" s="26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</row>
    <row r="119" spans="1:40" ht="31.5" x14ac:dyDescent="0.25">
      <c r="A119" s="209">
        <v>97</v>
      </c>
      <c r="B119" s="333" t="s">
        <v>217</v>
      </c>
      <c r="C119" s="86"/>
      <c r="D119" s="335">
        <v>10.900000000000002</v>
      </c>
      <c r="E119" s="21">
        <f t="shared" si="10"/>
        <v>1.06688166</v>
      </c>
      <c r="F119" s="21"/>
      <c r="G119" s="14"/>
      <c r="H119" s="21"/>
      <c r="I119" s="21">
        <v>1.06688166</v>
      </c>
      <c r="J119" s="336">
        <f t="shared" si="11"/>
        <v>4.3600000000000012</v>
      </c>
      <c r="K119" s="336"/>
      <c r="L119" s="336">
        <f t="shared" si="12"/>
        <v>6.5400000000000009</v>
      </c>
      <c r="M119" s="21"/>
      <c r="N119" s="21">
        <f t="shared" si="13"/>
        <v>1.06688166</v>
      </c>
      <c r="O119" s="14">
        <v>1.06688166</v>
      </c>
      <c r="P119" s="14"/>
      <c r="Q119" s="14"/>
      <c r="R119" s="21"/>
      <c r="S119" s="22"/>
      <c r="T119" s="22"/>
      <c r="U119" s="22"/>
      <c r="V119" s="22"/>
      <c r="W119" s="368"/>
      <c r="X119" s="26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</row>
    <row r="120" spans="1:40" x14ac:dyDescent="0.25">
      <c r="A120" s="209">
        <v>98</v>
      </c>
      <c r="B120" s="334" t="s">
        <v>218</v>
      </c>
      <c r="C120" s="86"/>
      <c r="D120" s="335"/>
      <c r="E120" s="21">
        <f t="shared" si="10"/>
        <v>0</v>
      </c>
      <c r="F120" s="21"/>
      <c r="G120" s="14"/>
      <c r="H120" s="21"/>
      <c r="I120" s="22"/>
      <c r="J120" s="336">
        <f t="shared" si="11"/>
        <v>0</v>
      </c>
      <c r="K120" s="336"/>
      <c r="L120" s="336">
        <f t="shared" si="12"/>
        <v>0</v>
      </c>
      <c r="M120" s="21"/>
      <c r="N120" s="21">
        <f t="shared" si="13"/>
        <v>0</v>
      </c>
      <c r="O120" s="14"/>
      <c r="P120" s="14"/>
      <c r="Q120" s="14"/>
      <c r="R120" s="21"/>
      <c r="S120" s="22"/>
      <c r="T120" s="22"/>
      <c r="U120" s="22"/>
      <c r="V120" s="22"/>
      <c r="W120" s="368"/>
      <c r="X120" s="26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</row>
    <row r="121" spans="1:40" ht="31.5" x14ac:dyDescent="0.25">
      <c r="A121" s="209">
        <v>99</v>
      </c>
      <c r="B121" s="201" t="s">
        <v>219</v>
      </c>
      <c r="C121" s="86"/>
      <c r="D121" s="335">
        <v>108.1752212</v>
      </c>
      <c r="E121" s="21">
        <f t="shared" si="10"/>
        <v>7.6531049959999997</v>
      </c>
      <c r="F121" s="21"/>
      <c r="G121" s="14"/>
      <c r="H121" s="21"/>
      <c r="I121" s="21">
        <v>7.6531049959999997</v>
      </c>
      <c r="J121" s="336">
        <f t="shared" si="11"/>
        <v>43.270088479999998</v>
      </c>
      <c r="K121" s="336"/>
      <c r="L121" s="336">
        <f t="shared" si="12"/>
        <v>64.905132719999997</v>
      </c>
      <c r="M121" s="21"/>
      <c r="N121" s="21">
        <f t="shared" si="13"/>
        <v>5.3751348199999995</v>
      </c>
      <c r="O121" s="14">
        <v>5.3751348199999995</v>
      </c>
      <c r="P121" s="14"/>
      <c r="Q121" s="14"/>
      <c r="R121" s="21"/>
      <c r="S121" s="22"/>
      <c r="T121" s="22"/>
      <c r="U121" s="22"/>
      <c r="V121" s="22"/>
      <c r="W121" s="368"/>
      <c r="X121" s="26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</row>
    <row r="122" spans="1:40" ht="31.5" x14ac:dyDescent="0.25">
      <c r="A122" s="209">
        <v>100</v>
      </c>
      <c r="B122" s="333" t="s">
        <v>220</v>
      </c>
      <c r="C122" s="86"/>
      <c r="D122" s="335">
        <v>60</v>
      </c>
      <c r="E122" s="21">
        <f t="shared" si="10"/>
        <v>2.3723895280000002</v>
      </c>
      <c r="F122" s="21"/>
      <c r="G122" s="14"/>
      <c r="H122" s="21"/>
      <c r="I122" s="21">
        <v>2.3723895280000002</v>
      </c>
      <c r="J122" s="336">
        <f t="shared" si="11"/>
        <v>24</v>
      </c>
      <c r="K122" s="336"/>
      <c r="L122" s="336">
        <f t="shared" si="12"/>
        <v>36</v>
      </c>
      <c r="M122" s="21"/>
      <c r="N122" s="21">
        <f t="shared" si="13"/>
        <v>0</v>
      </c>
      <c r="O122" s="14"/>
      <c r="P122" s="14"/>
      <c r="Q122" s="14"/>
      <c r="R122" s="21"/>
      <c r="S122" s="22"/>
      <c r="T122" s="22"/>
      <c r="U122" s="22"/>
      <c r="V122" s="22"/>
      <c r="W122" s="368"/>
      <c r="X122" s="26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</row>
    <row r="123" spans="1:40" x14ac:dyDescent="0.25">
      <c r="A123" s="209">
        <v>101</v>
      </c>
      <c r="B123" s="199" t="s">
        <v>107</v>
      </c>
      <c r="C123" s="86"/>
      <c r="D123" s="335"/>
      <c r="E123" s="21">
        <f t="shared" si="10"/>
        <v>0</v>
      </c>
      <c r="F123" s="21"/>
      <c r="G123" s="14"/>
      <c r="H123" s="21"/>
      <c r="I123" s="21">
        <v>0</v>
      </c>
      <c r="J123" s="336">
        <f t="shared" si="11"/>
        <v>0</v>
      </c>
      <c r="K123" s="336"/>
      <c r="L123" s="336">
        <f t="shared" si="12"/>
        <v>0</v>
      </c>
      <c r="M123" s="21"/>
      <c r="N123" s="21">
        <f t="shared" si="13"/>
        <v>0</v>
      </c>
      <c r="O123" s="14"/>
      <c r="P123" s="14"/>
      <c r="Q123" s="14"/>
      <c r="R123" s="21"/>
      <c r="S123" s="22"/>
      <c r="T123" s="22"/>
      <c r="U123" s="22"/>
      <c r="V123" s="22"/>
      <c r="W123" s="368"/>
      <c r="X123" s="26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</row>
    <row r="124" spans="1:40" ht="31.5" x14ac:dyDescent="0.25">
      <c r="A124" s="209">
        <v>102</v>
      </c>
      <c r="B124" s="378" t="s">
        <v>125</v>
      </c>
      <c r="C124" s="86"/>
      <c r="D124" s="335">
        <v>9</v>
      </c>
      <c r="E124" s="21">
        <f t="shared" si="10"/>
        <v>5.9312089999999998E-2</v>
      </c>
      <c r="F124" s="21"/>
      <c r="G124" s="14"/>
      <c r="H124" s="21"/>
      <c r="I124" s="21">
        <v>5.9312089999999998E-2</v>
      </c>
      <c r="J124" s="336">
        <f t="shared" si="11"/>
        <v>3.6</v>
      </c>
      <c r="K124" s="336"/>
      <c r="L124" s="336">
        <f t="shared" si="12"/>
        <v>5.4</v>
      </c>
      <c r="M124" s="21"/>
      <c r="N124" s="21">
        <f t="shared" si="13"/>
        <v>5.9312089999999998E-2</v>
      </c>
      <c r="O124" s="14">
        <v>5.9312089999999998E-2</v>
      </c>
      <c r="P124" s="14"/>
      <c r="Q124" s="14"/>
      <c r="R124" s="21"/>
      <c r="S124" s="22"/>
      <c r="T124" s="22"/>
      <c r="U124" s="22"/>
      <c r="V124" s="22"/>
      <c r="W124" s="368"/>
      <c r="X124" s="26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</row>
    <row r="125" spans="1:40" ht="31.5" x14ac:dyDescent="0.25">
      <c r="A125" s="209">
        <v>103</v>
      </c>
      <c r="B125" s="378" t="s">
        <v>221</v>
      </c>
      <c r="C125" s="86"/>
      <c r="D125" s="335">
        <v>41.481999999999999</v>
      </c>
      <c r="E125" s="21">
        <f t="shared" si="10"/>
        <v>16.592819689999999</v>
      </c>
      <c r="F125" s="21"/>
      <c r="G125" s="14"/>
      <c r="H125" s="21"/>
      <c r="I125" s="21">
        <v>16.592819689999999</v>
      </c>
      <c r="J125" s="336">
        <f t="shared" si="11"/>
        <v>16.5928</v>
      </c>
      <c r="K125" s="336"/>
      <c r="L125" s="336">
        <f t="shared" si="12"/>
        <v>24.889199999999999</v>
      </c>
      <c r="M125" s="21"/>
      <c r="N125" s="21">
        <f t="shared" si="13"/>
        <v>27.23169072</v>
      </c>
      <c r="O125" s="14">
        <v>27.23169072</v>
      </c>
      <c r="P125" s="14"/>
      <c r="Q125" s="14"/>
      <c r="R125" s="21"/>
      <c r="S125" s="22"/>
      <c r="T125" s="22"/>
      <c r="U125" s="22"/>
      <c r="V125" s="22"/>
      <c r="W125" s="368"/>
      <c r="X125" s="26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</row>
    <row r="126" spans="1:40" x14ac:dyDescent="0.25">
      <c r="A126" s="209">
        <v>104</v>
      </c>
      <c r="B126" s="306" t="s">
        <v>222</v>
      </c>
      <c r="C126" s="86"/>
      <c r="D126" s="335">
        <v>18</v>
      </c>
      <c r="E126" s="21">
        <f t="shared" si="10"/>
        <v>0.70190081600000009</v>
      </c>
      <c r="F126" s="21"/>
      <c r="G126" s="14"/>
      <c r="H126" s="21"/>
      <c r="I126" s="21">
        <v>0.70190081600000009</v>
      </c>
      <c r="J126" s="336">
        <f t="shared" si="11"/>
        <v>7.2</v>
      </c>
      <c r="K126" s="336"/>
      <c r="L126" s="336">
        <f t="shared" si="12"/>
        <v>10.8</v>
      </c>
      <c r="M126" s="21"/>
      <c r="N126" s="21">
        <f t="shared" si="13"/>
        <v>0</v>
      </c>
      <c r="O126" s="14">
        <v>0</v>
      </c>
      <c r="P126" s="14"/>
      <c r="Q126" s="14"/>
      <c r="R126" s="21"/>
      <c r="S126" s="22"/>
      <c r="T126" s="22"/>
      <c r="U126" s="22"/>
      <c r="V126" s="22"/>
      <c r="W126" s="368"/>
      <c r="X126" s="26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</row>
    <row r="127" spans="1:40" x14ac:dyDescent="0.25">
      <c r="A127" s="209">
        <v>105</v>
      </c>
      <c r="B127" s="201" t="s">
        <v>223</v>
      </c>
      <c r="C127" s="86"/>
      <c r="D127" s="335">
        <v>4</v>
      </c>
      <c r="E127" s="21">
        <f t="shared" si="10"/>
        <v>0</v>
      </c>
      <c r="F127" s="21"/>
      <c r="G127" s="14"/>
      <c r="H127" s="21"/>
      <c r="I127" s="21">
        <v>0</v>
      </c>
      <c r="J127" s="336">
        <f t="shared" si="11"/>
        <v>1.6</v>
      </c>
      <c r="K127" s="336"/>
      <c r="L127" s="336">
        <f t="shared" si="12"/>
        <v>2.4</v>
      </c>
      <c r="M127" s="21"/>
      <c r="N127" s="21">
        <f t="shared" si="13"/>
        <v>0</v>
      </c>
      <c r="O127" s="14">
        <v>0</v>
      </c>
      <c r="P127" s="14"/>
      <c r="Q127" s="14"/>
      <c r="R127" s="21"/>
      <c r="S127" s="22"/>
      <c r="T127" s="22"/>
      <c r="U127" s="22"/>
      <c r="V127" s="22"/>
      <c r="W127" s="368"/>
      <c r="X127" s="26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</row>
    <row r="128" spans="1:40" x14ac:dyDescent="0.25">
      <c r="A128" s="209">
        <v>106</v>
      </c>
      <c r="B128" s="201" t="s">
        <v>224</v>
      </c>
      <c r="C128" s="86"/>
      <c r="D128" s="335">
        <v>4</v>
      </c>
      <c r="E128" s="21">
        <f t="shared" si="10"/>
        <v>0</v>
      </c>
      <c r="F128" s="21"/>
      <c r="G128" s="14"/>
      <c r="H128" s="21"/>
      <c r="I128" s="21">
        <v>0</v>
      </c>
      <c r="J128" s="336">
        <f t="shared" si="11"/>
        <v>1.6</v>
      </c>
      <c r="K128" s="336"/>
      <c r="L128" s="336">
        <f t="shared" si="12"/>
        <v>2.4</v>
      </c>
      <c r="M128" s="21"/>
      <c r="N128" s="21">
        <f t="shared" si="13"/>
        <v>0</v>
      </c>
      <c r="O128" s="14">
        <v>0</v>
      </c>
      <c r="P128" s="14"/>
      <c r="Q128" s="14"/>
      <c r="R128" s="21"/>
      <c r="S128" s="22"/>
      <c r="T128" s="22"/>
      <c r="U128" s="22"/>
      <c r="V128" s="22"/>
      <c r="W128" s="368"/>
      <c r="X128" s="26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</row>
    <row r="129" spans="1:40" x14ac:dyDescent="0.25">
      <c r="A129" s="209">
        <v>107</v>
      </c>
      <c r="B129" s="306" t="s">
        <v>225</v>
      </c>
      <c r="C129" s="86"/>
      <c r="D129" s="335">
        <v>4</v>
      </c>
      <c r="E129" s="21">
        <f t="shared" si="10"/>
        <v>0</v>
      </c>
      <c r="F129" s="21"/>
      <c r="G129" s="14"/>
      <c r="H129" s="21"/>
      <c r="I129" s="21">
        <v>0</v>
      </c>
      <c r="J129" s="336">
        <f t="shared" si="11"/>
        <v>1.6</v>
      </c>
      <c r="K129" s="336"/>
      <c r="L129" s="336">
        <f t="shared" si="12"/>
        <v>2.4</v>
      </c>
      <c r="M129" s="21"/>
      <c r="N129" s="21">
        <f t="shared" si="13"/>
        <v>0</v>
      </c>
      <c r="O129" s="14">
        <v>0</v>
      </c>
      <c r="P129" s="14"/>
      <c r="Q129" s="14"/>
      <c r="R129" s="21"/>
      <c r="S129" s="22"/>
      <c r="T129" s="22"/>
      <c r="U129" s="22"/>
      <c r="V129" s="22"/>
      <c r="W129" s="368"/>
      <c r="X129" s="26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</row>
    <row r="130" spans="1:40" ht="31.5" x14ac:dyDescent="0.25">
      <c r="A130" s="209">
        <v>108</v>
      </c>
      <c r="B130" s="306" t="s">
        <v>226</v>
      </c>
      <c r="C130" s="86"/>
      <c r="D130" s="335">
        <v>22.5</v>
      </c>
      <c r="E130" s="21">
        <f t="shared" si="10"/>
        <v>0.81678844800000006</v>
      </c>
      <c r="F130" s="21"/>
      <c r="G130" s="14"/>
      <c r="H130" s="21"/>
      <c r="I130" s="21">
        <v>0.81678844800000006</v>
      </c>
      <c r="J130" s="336">
        <f t="shared" si="11"/>
        <v>9</v>
      </c>
      <c r="K130" s="336"/>
      <c r="L130" s="336">
        <f t="shared" si="12"/>
        <v>13.5</v>
      </c>
      <c r="M130" s="21"/>
      <c r="N130" s="21">
        <f t="shared" si="13"/>
        <v>0</v>
      </c>
      <c r="O130" s="14">
        <v>0</v>
      </c>
      <c r="P130" s="14"/>
      <c r="Q130" s="14"/>
      <c r="R130" s="21"/>
      <c r="S130" s="22"/>
      <c r="T130" s="22"/>
      <c r="U130" s="22"/>
      <c r="V130" s="22"/>
      <c r="W130" s="368"/>
      <c r="X130" s="26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</row>
    <row r="131" spans="1:40" x14ac:dyDescent="0.25">
      <c r="A131" s="209">
        <v>109</v>
      </c>
      <c r="B131" s="196" t="s">
        <v>93</v>
      </c>
      <c r="C131" s="86"/>
      <c r="D131" s="335"/>
      <c r="E131" s="21">
        <f t="shared" si="10"/>
        <v>0</v>
      </c>
      <c r="F131" s="21"/>
      <c r="G131" s="14"/>
      <c r="H131" s="21"/>
      <c r="I131" s="21">
        <v>0</v>
      </c>
      <c r="J131" s="336">
        <f t="shared" si="11"/>
        <v>0</v>
      </c>
      <c r="K131" s="336"/>
      <c r="L131" s="336">
        <f t="shared" si="12"/>
        <v>0</v>
      </c>
      <c r="M131" s="21"/>
      <c r="N131" s="21">
        <f t="shared" si="13"/>
        <v>0</v>
      </c>
      <c r="O131" s="14">
        <v>0</v>
      </c>
      <c r="P131" s="14"/>
      <c r="Q131" s="14"/>
      <c r="R131" s="21"/>
      <c r="S131" s="22"/>
      <c r="T131" s="22"/>
      <c r="U131" s="22"/>
      <c r="V131" s="22"/>
      <c r="W131" s="368"/>
      <c r="X131" s="26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</row>
    <row r="132" spans="1:40" ht="31.5" x14ac:dyDescent="0.25">
      <c r="A132" s="209">
        <v>110</v>
      </c>
      <c r="B132" s="201" t="s">
        <v>227</v>
      </c>
      <c r="C132" s="86"/>
      <c r="D132" s="335">
        <v>8.34</v>
      </c>
      <c r="E132" s="21">
        <f t="shared" si="10"/>
        <v>0.81158984000000001</v>
      </c>
      <c r="F132" s="21"/>
      <c r="G132" s="14"/>
      <c r="H132" s="21"/>
      <c r="I132" s="21">
        <v>0.81158984000000001</v>
      </c>
      <c r="J132" s="336">
        <f t="shared" si="11"/>
        <v>3.3360000000000003</v>
      </c>
      <c r="K132" s="336"/>
      <c r="L132" s="336">
        <f t="shared" si="12"/>
        <v>5.0039999999999996</v>
      </c>
      <c r="M132" s="21"/>
      <c r="N132" s="21">
        <f t="shared" si="13"/>
        <v>0.81158984000000001</v>
      </c>
      <c r="O132" s="14">
        <v>0.81158984000000001</v>
      </c>
      <c r="P132" s="14"/>
      <c r="Q132" s="14"/>
      <c r="R132" s="21"/>
      <c r="S132" s="22"/>
      <c r="T132" s="22"/>
      <c r="U132" s="22"/>
      <c r="V132" s="22"/>
      <c r="W132" s="368"/>
      <c r="X132" s="26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</row>
    <row r="133" spans="1:40" ht="47.25" x14ac:dyDescent="0.25">
      <c r="A133" s="209">
        <v>111</v>
      </c>
      <c r="B133" s="201" t="s">
        <v>228</v>
      </c>
      <c r="C133" s="86"/>
      <c r="D133" s="335">
        <v>9.98</v>
      </c>
      <c r="E133" s="21">
        <f t="shared" si="10"/>
        <v>0.97902003999999998</v>
      </c>
      <c r="F133" s="21"/>
      <c r="G133" s="14"/>
      <c r="H133" s="21"/>
      <c r="I133" s="21">
        <v>0.97902003999999998</v>
      </c>
      <c r="J133" s="336">
        <f t="shared" si="11"/>
        <v>3.9920000000000004</v>
      </c>
      <c r="K133" s="336"/>
      <c r="L133" s="336">
        <f t="shared" si="12"/>
        <v>5.9879999999999995</v>
      </c>
      <c r="M133" s="21"/>
      <c r="N133" s="21">
        <f t="shared" si="13"/>
        <v>0.97902003999999998</v>
      </c>
      <c r="O133" s="14">
        <v>0.97902003999999998</v>
      </c>
      <c r="P133" s="14"/>
      <c r="Q133" s="14"/>
      <c r="R133" s="21"/>
      <c r="S133" s="22"/>
      <c r="T133" s="22"/>
      <c r="U133" s="22"/>
      <c r="V133" s="22"/>
      <c r="W133" s="368"/>
      <c r="X133" s="26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</row>
    <row r="134" spans="1:40" ht="78.75" x14ac:dyDescent="0.25">
      <c r="A134" s="209">
        <v>112</v>
      </c>
      <c r="B134" s="201" t="s">
        <v>229</v>
      </c>
      <c r="C134" s="5"/>
      <c r="D134" s="335">
        <v>10.92</v>
      </c>
      <c r="E134" s="21">
        <f t="shared" si="10"/>
        <v>1.0614501199999999</v>
      </c>
      <c r="F134" s="22"/>
      <c r="G134" s="14"/>
      <c r="H134" s="22"/>
      <c r="I134" s="21">
        <v>1.0614501199999999</v>
      </c>
      <c r="J134" s="336">
        <f t="shared" si="11"/>
        <v>4.3680000000000003</v>
      </c>
      <c r="K134" s="336"/>
      <c r="L134" s="336">
        <f t="shared" si="12"/>
        <v>6.5519999999999996</v>
      </c>
      <c r="M134" s="22"/>
      <c r="N134" s="21">
        <f t="shared" si="13"/>
        <v>1.0614501199999999</v>
      </c>
      <c r="O134" s="14">
        <v>1.0614501199999999</v>
      </c>
      <c r="P134" s="14"/>
      <c r="Q134" s="14"/>
      <c r="R134" s="22"/>
      <c r="S134" s="22"/>
      <c r="T134" s="22"/>
      <c r="U134" s="22"/>
      <c r="V134" s="22"/>
      <c r="W134" s="368"/>
      <c r="X134" s="26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</row>
    <row r="135" spans="1:40" x14ac:dyDescent="0.25">
      <c r="A135" s="209">
        <v>113</v>
      </c>
      <c r="B135" s="196" t="s">
        <v>94</v>
      </c>
      <c r="C135" s="5"/>
      <c r="D135" s="335"/>
      <c r="E135" s="21">
        <f t="shared" si="10"/>
        <v>0</v>
      </c>
      <c r="F135" s="22"/>
      <c r="G135" s="14"/>
      <c r="H135" s="22"/>
      <c r="I135" s="21">
        <v>0</v>
      </c>
      <c r="J135" s="336">
        <f t="shared" si="11"/>
        <v>0</v>
      </c>
      <c r="K135" s="336"/>
      <c r="L135" s="336">
        <f t="shared" si="12"/>
        <v>0</v>
      </c>
      <c r="M135" s="22"/>
      <c r="N135" s="21">
        <f t="shared" si="13"/>
        <v>0</v>
      </c>
      <c r="O135" s="14">
        <v>0</v>
      </c>
      <c r="P135" s="14"/>
      <c r="Q135" s="14"/>
      <c r="R135" s="22"/>
      <c r="S135" s="22"/>
      <c r="T135" s="22"/>
      <c r="U135" s="22"/>
      <c r="V135" s="22"/>
      <c r="W135" s="368"/>
      <c r="X135" s="111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</row>
    <row r="136" spans="1:40" ht="31.5" x14ac:dyDescent="0.25">
      <c r="A136" s="209">
        <v>114</v>
      </c>
      <c r="B136" s="347" t="s">
        <v>230</v>
      </c>
      <c r="C136" s="18"/>
      <c r="D136" s="335">
        <v>8.9600000000000009</v>
      </c>
      <c r="E136" s="21">
        <f t="shared" si="10"/>
        <v>0.29572357600000004</v>
      </c>
      <c r="F136" s="18"/>
      <c r="G136" s="14"/>
      <c r="H136" s="18"/>
      <c r="I136" s="21">
        <v>0.29572357600000004</v>
      </c>
      <c r="J136" s="336">
        <f t="shared" si="11"/>
        <v>3.5840000000000005</v>
      </c>
      <c r="K136" s="335"/>
      <c r="L136" s="336">
        <f t="shared" si="12"/>
        <v>5.3760000000000003</v>
      </c>
      <c r="M136" s="18"/>
      <c r="N136" s="21">
        <f t="shared" si="13"/>
        <v>0</v>
      </c>
      <c r="O136" s="18">
        <v>0</v>
      </c>
      <c r="P136" s="18"/>
      <c r="Q136" s="18"/>
      <c r="R136" s="18"/>
      <c r="S136" s="22"/>
      <c r="T136" s="22"/>
      <c r="U136" s="22"/>
      <c r="V136" s="22"/>
      <c r="W136" s="368"/>
      <c r="X136" s="26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</row>
    <row r="137" spans="1:40" ht="31.5" x14ac:dyDescent="0.25">
      <c r="A137" s="209">
        <v>115</v>
      </c>
      <c r="B137" s="28" t="s">
        <v>95</v>
      </c>
      <c r="C137" s="5"/>
      <c r="D137" s="335">
        <v>279.77800000000002</v>
      </c>
      <c r="E137" s="21">
        <f>G137+I137+K137+M137</f>
        <v>235.891999766</v>
      </c>
      <c r="F137" s="14">
        <f>G137</f>
        <v>162.197979766</v>
      </c>
      <c r="G137" s="14">
        <v>162.197979766</v>
      </c>
      <c r="H137" s="100"/>
      <c r="I137" s="14">
        <v>73.694019999999995</v>
      </c>
      <c r="J137" s="336">
        <f>(D137-F137)*0.4</f>
        <v>47.032008093600012</v>
      </c>
      <c r="K137" s="336"/>
      <c r="L137" s="336">
        <f>D137-J137-F137</f>
        <v>70.548012140400004</v>
      </c>
      <c r="M137" s="336"/>
      <c r="N137" s="14">
        <f>162.197979766+O137</f>
        <v>235.891999766</v>
      </c>
      <c r="O137" s="14">
        <v>73.694019999999995</v>
      </c>
      <c r="P137" s="14">
        <f>135.069715322881+Q137</f>
        <v>195.92034532288099</v>
      </c>
      <c r="Q137" s="14">
        <v>60.850630000000002</v>
      </c>
      <c r="R137" s="22"/>
      <c r="S137" s="22"/>
      <c r="T137" s="22"/>
      <c r="U137" s="22"/>
      <c r="V137" s="22"/>
      <c r="W137" s="368"/>
      <c r="X137" s="26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</row>
    <row r="138" spans="1:40" x14ac:dyDescent="0.25">
      <c r="A138" s="209" t="s">
        <v>4</v>
      </c>
      <c r="B138" s="210"/>
      <c r="C138" s="86"/>
      <c r="D138" s="336"/>
      <c r="E138" s="14"/>
      <c r="F138" s="21"/>
      <c r="G138" s="14"/>
      <c r="H138" s="21"/>
      <c r="I138" s="22"/>
      <c r="J138" s="336">
        <f t="shared" ref="J138:J155" si="14">(D138-F138)*0.4</f>
        <v>0</v>
      </c>
      <c r="K138" s="336"/>
      <c r="L138" s="336">
        <f t="shared" ref="L138:L155" si="15">(D138-F138)*0.6</f>
        <v>0</v>
      </c>
      <c r="M138" s="21"/>
      <c r="N138" s="14"/>
      <c r="O138" s="14"/>
      <c r="P138" s="14"/>
      <c r="Q138" s="14"/>
      <c r="R138" s="21"/>
      <c r="S138" s="22"/>
      <c r="T138" s="22"/>
      <c r="U138" s="22"/>
      <c r="V138" s="22"/>
      <c r="W138" s="368"/>
      <c r="X138" s="26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</row>
    <row r="139" spans="1:40" ht="47.25" x14ac:dyDescent="0.25">
      <c r="A139" s="4" t="s">
        <v>96</v>
      </c>
      <c r="B139" s="404" t="s">
        <v>97</v>
      </c>
      <c r="C139" s="86"/>
      <c r="D139" s="336"/>
      <c r="E139" s="18"/>
      <c r="F139" s="18"/>
      <c r="G139" s="18"/>
      <c r="H139" s="18"/>
      <c r="I139" s="18"/>
      <c r="J139" s="336">
        <f t="shared" si="14"/>
        <v>0</v>
      </c>
      <c r="K139" s="335"/>
      <c r="L139" s="336">
        <f>(D139-F139)*0.6</f>
        <v>0</v>
      </c>
      <c r="M139" s="18"/>
      <c r="N139" s="18"/>
      <c r="O139" s="18"/>
      <c r="P139" s="18"/>
      <c r="Q139" s="18"/>
      <c r="R139" s="18"/>
      <c r="S139" s="22"/>
      <c r="T139" s="22"/>
      <c r="U139" s="22"/>
      <c r="V139" s="22"/>
      <c r="W139" s="368"/>
      <c r="X139" s="26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</row>
    <row r="140" spans="1:40" x14ac:dyDescent="0.25">
      <c r="A140" s="209">
        <v>1</v>
      </c>
      <c r="B140" s="210" t="s">
        <v>3</v>
      </c>
      <c r="C140" s="86"/>
      <c r="D140" s="336"/>
      <c r="E140" s="14"/>
      <c r="F140" s="21"/>
      <c r="G140" s="14"/>
      <c r="H140" s="21"/>
      <c r="I140" s="22"/>
      <c r="J140" s="336">
        <f t="shared" si="14"/>
        <v>0</v>
      </c>
      <c r="K140" s="336"/>
      <c r="L140" s="336">
        <f t="shared" si="15"/>
        <v>0</v>
      </c>
      <c r="M140" s="21"/>
      <c r="N140" s="14"/>
      <c r="O140" s="14"/>
      <c r="P140" s="14"/>
      <c r="Q140" s="14"/>
      <c r="R140" s="21"/>
      <c r="S140" s="22"/>
      <c r="T140" s="22"/>
      <c r="U140" s="22"/>
      <c r="V140" s="22"/>
      <c r="W140" s="368"/>
      <c r="X140" s="26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</row>
    <row r="141" spans="1:40" x14ac:dyDescent="0.25">
      <c r="A141" s="209">
        <v>2</v>
      </c>
      <c r="B141" s="210" t="s">
        <v>5</v>
      </c>
      <c r="C141" s="86"/>
      <c r="D141" s="336"/>
      <c r="E141" s="14"/>
      <c r="F141" s="21"/>
      <c r="G141" s="14"/>
      <c r="H141" s="21"/>
      <c r="I141" s="22"/>
      <c r="J141" s="336">
        <f t="shared" si="14"/>
        <v>0</v>
      </c>
      <c r="K141" s="336"/>
      <c r="L141" s="336">
        <f t="shared" si="15"/>
        <v>0</v>
      </c>
      <c r="M141" s="21"/>
      <c r="N141" s="14"/>
      <c r="O141" s="14"/>
      <c r="P141" s="14"/>
      <c r="Q141" s="14"/>
      <c r="R141" s="21"/>
      <c r="S141" s="22"/>
      <c r="T141" s="22"/>
      <c r="U141" s="22"/>
      <c r="V141" s="22"/>
      <c r="W141" s="368"/>
      <c r="X141" s="26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</row>
    <row r="142" spans="1:40" x14ac:dyDescent="0.25">
      <c r="A142" s="209" t="s">
        <v>4</v>
      </c>
      <c r="B142" s="210"/>
      <c r="C142" s="86"/>
      <c r="D142" s="336"/>
      <c r="E142" s="14"/>
      <c r="F142" s="21"/>
      <c r="G142" s="14"/>
      <c r="H142" s="21"/>
      <c r="I142" s="22"/>
      <c r="J142" s="336">
        <f t="shared" si="14"/>
        <v>0</v>
      </c>
      <c r="K142" s="336"/>
      <c r="L142" s="336">
        <f t="shared" si="15"/>
        <v>0</v>
      </c>
      <c r="M142" s="21"/>
      <c r="N142" s="14"/>
      <c r="O142" s="14"/>
      <c r="P142" s="14"/>
      <c r="Q142" s="14"/>
      <c r="R142" s="21"/>
      <c r="S142" s="22"/>
      <c r="T142" s="22"/>
      <c r="U142" s="22"/>
      <c r="V142" s="22"/>
      <c r="W142" s="368"/>
      <c r="X142" s="26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</row>
    <row r="143" spans="1:40" ht="31.5" x14ac:dyDescent="0.25">
      <c r="A143" s="4" t="s">
        <v>98</v>
      </c>
      <c r="B143" s="404" t="s">
        <v>99</v>
      </c>
      <c r="C143" s="86"/>
      <c r="D143" s="336"/>
      <c r="E143" s="14"/>
      <c r="F143" s="21"/>
      <c r="G143" s="14"/>
      <c r="H143" s="21"/>
      <c r="I143" s="22"/>
      <c r="J143" s="336">
        <f t="shared" si="14"/>
        <v>0</v>
      </c>
      <c r="K143" s="336"/>
      <c r="L143" s="336">
        <f t="shared" si="15"/>
        <v>0</v>
      </c>
      <c r="M143" s="21"/>
      <c r="N143" s="14"/>
      <c r="O143" s="14"/>
      <c r="P143" s="14"/>
      <c r="Q143" s="14"/>
      <c r="R143" s="21"/>
      <c r="S143" s="22"/>
      <c r="T143" s="22"/>
      <c r="U143" s="22"/>
      <c r="V143" s="22"/>
      <c r="W143" s="368"/>
      <c r="X143" s="26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</row>
    <row r="144" spans="1:40" x14ac:dyDescent="0.25">
      <c r="A144" s="209">
        <v>1</v>
      </c>
      <c r="B144" s="210" t="s">
        <v>3</v>
      </c>
      <c r="C144" s="86"/>
      <c r="D144" s="336"/>
      <c r="E144" s="14"/>
      <c r="F144" s="21"/>
      <c r="G144" s="14"/>
      <c r="H144" s="21"/>
      <c r="I144" s="22"/>
      <c r="J144" s="336">
        <f t="shared" si="14"/>
        <v>0</v>
      </c>
      <c r="K144" s="336"/>
      <c r="L144" s="336">
        <f t="shared" si="15"/>
        <v>0</v>
      </c>
      <c r="M144" s="21"/>
      <c r="N144" s="14"/>
      <c r="O144" s="14"/>
      <c r="P144" s="14"/>
      <c r="Q144" s="14"/>
      <c r="R144" s="21"/>
      <c r="S144" s="22"/>
      <c r="T144" s="22"/>
      <c r="U144" s="22"/>
      <c r="V144" s="22"/>
      <c r="W144" s="368"/>
      <c r="X144" s="26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</row>
    <row r="145" spans="1:40" x14ac:dyDescent="0.25">
      <c r="A145" s="209">
        <v>2</v>
      </c>
      <c r="B145" s="210" t="s">
        <v>5</v>
      </c>
      <c r="C145" s="86"/>
      <c r="D145" s="336"/>
      <c r="E145" s="22"/>
      <c r="F145" s="22"/>
      <c r="G145" s="14"/>
      <c r="H145" s="22"/>
      <c r="I145" s="22"/>
      <c r="J145" s="336">
        <f t="shared" si="14"/>
        <v>0</v>
      </c>
      <c r="K145" s="336"/>
      <c r="L145" s="336">
        <f t="shared" si="15"/>
        <v>0</v>
      </c>
      <c r="M145" s="22"/>
      <c r="N145" s="14"/>
      <c r="O145" s="14"/>
      <c r="P145" s="14"/>
      <c r="Q145" s="14"/>
      <c r="R145" s="22"/>
      <c r="S145" s="22"/>
      <c r="T145" s="22"/>
      <c r="U145" s="22"/>
      <c r="V145" s="22"/>
      <c r="W145" s="368"/>
      <c r="X145" s="26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</row>
    <row r="146" spans="1:40" x14ac:dyDescent="0.25">
      <c r="A146" s="209" t="s">
        <v>4</v>
      </c>
      <c r="B146" s="210"/>
      <c r="C146" s="86"/>
      <c r="D146" s="336"/>
      <c r="E146" s="14"/>
      <c r="F146" s="21"/>
      <c r="G146" s="14"/>
      <c r="H146" s="21"/>
      <c r="I146" s="22"/>
      <c r="J146" s="336">
        <f t="shared" si="14"/>
        <v>0</v>
      </c>
      <c r="K146" s="336"/>
      <c r="L146" s="336">
        <f t="shared" si="15"/>
        <v>0</v>
      </c>
      <c r="M146" s="21"/>
      <c r="N146" s="14"/>
      <c r="O146" s="14"/>
      <c r="P146" s="14"/>
      <c r="Q146" s="14"/>
      <c r="R146" s="21"/>
      <c r="S146" s="22"/>
      <c r="T146" s="22"/>
      <c r="U146" s="22"/>
      <c r="V146" s="22"/>
      <c r="W146" s="368"/>
      <c r="X146" s="26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</row>
    <row r="147" spans="1:40" ht="63" x14ac:dyDescent="0.25">
      <c r="A147" s="4" t="s">
        <v>100</v>
      </c>
      <c r="B147" s="404" t="s">
        <v>101</v>
      </c>
      <c r="C147" s="86"/>
      <c r="D147" s="336"/>
      <c r="E147" s="14"/>
      <c r="F147" s="21"/>
      <c r="G147" s="14"/>
      <c r="H147" s="21"/>
      <c r="I147" s="22"/>
      <c r="J147" s="336">
        <f t="shared" si="14"/>
        <v>0</v>
      </c>
      <c r="K147" s="336"/>
      <c r="L147" s="336">
        <f t="shared" si="15"/>
        <v>0</v>
      </c>
      <c r="M147" s="21"/>
      <c r="N147" s="14"/>
      <c r="O147" s="14"/>
      <c r="P147" s="14"/>
      <c r="Q147" s="14"/>
      <c r="R147" s="21"/>
      <c r="S147" s="22"/>
      <c r="T147" s="22"/>
      <c r="U147" s="22"/>
      <c r="V147" s="22"/>
      <c r="W147" s="368"/>
      <c r="X147" s="26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</row>
    <row r="148" spans="1:40" x14ac:dyDescent="0.25">
      <c r="A148" s="209">
        <v>1</v>
      </c>
      <c r="B148" s="210" t="s">
        <v>3</v>
      </c>
      <c r="C148" s="86"/>
      <c r="D148" s="336"/>
      <c r="E148" s="14"/>
      <c r="F148" s="21"/>
      <c r="G148" s="14"/>
      <c r="H148" s="21"/>
      <c r="I148" s="22"/>
      <c r="J148" s="336">
        <f t="shared" si="14"/>
        <v>0</v>
      </c>
      <c r="K148" s="336"/>
      <c r="L148" s="336">
        <f t="shared" si="15"/>
        <v>0</v>
      </c>
      <c r="M148" s="21"/>
      <c r="N148" s="14"/>
      <c r="O148" s="14"/>
      <c r="P148" s="14"/>
      <c r="Q148" s="14"/>
      <c r="R148" s="21"/>
      <c r="S148" s="22"/>
      <c r="T148" s="22"/>
      <c r="U148" s="22"/>
      <c r="V148" s="22"/>
      <c r="W148" s="368"/>
      <c r="X148" s="26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</row>
    <row r="149" spans="1:40" x14ac:dyDescent="0.25">
      <c r="A149" s="209">
        <v>2</v>
      </c>
      <c r="B149" s="210" t="s">
        <v>5</v>
      </c>
      <c r="C149" s="86"/>
      <c r="D149" s="336"/>
      <c r="E149" s="14"/>
      <c r="F149" s="21"/>
      <c r="G149" s="14"/>
      <c r="H149" s="21"/>
      <c r="I149" s="22"/>
      <c r="J149" s="336">
        <f t="shared" si="14"/>
        <v>0</v>
      </c>
      <c r="K149" s="336"/>
      <c r="L149" s="336">
        <f t="shared" si="15"/>
        <v>0</v>
      </c>
      <c r="M149" s="21"/>
      <c r="N149" s="14"/>
      <c r="O149" s="14"/>
      <c r="P149" s="14"/>
      <c r="Q149" s="14"/>
      <c r="R149" s="21"/>
      <c r="S149" s="22"/>
      <c r="T149" s="22"/>
      <c r="U149" s="22"/>
      <c r="V149" s="22"/>
      <c r="W149" s="368"/>
      <c r="X149" s="26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</row>
    <row r="150" spans="1:40" x14ac:dyDescent="0.25">
      <c r="A150" s="209" t="s">
        <v>4</v>
      </c>
      <c r="B150" s="210"/>
      <c r="C150" s="86"/>
      <c r="D150" s="336"/>
      <c r="E150" s="14"/>
      <c r="F150" s="21"/>
      <c r="G150" s="14"/>
      <c r="H150" s="21"/>
      <c r="I150" s="22"/>
      <c r="J150" s="336">
        <f t="shared" si="14"/>
        <v>0</v>
      </c>
      <c r="K150" s="336"/>
      <c r="L150" s="336">
        <f t="shared" si="15"/>
        <v>0</v>
      </c>
      <c r="M150" s="21"/>
      <c r="N150" s="14"/>
      <c r="O150" s="14"/>
      <c r="P150" s="14"/>
      <c r="Q150" s="14"/>
      <c r="R150" s="21"/>
      <c r="S150" s="22"/>
      <c r="T150" s="22"/>
      <c r="U150" s="22"/>
      <c r="V150" s="22"/>
      <c r="W150" s="368"/>
      <c r="X150" s="26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</row>
    <row r="151" spans="1:40" x14ac:dyDescent="0.25">
      <c r="A151" s="4" t="s">
        <v>102</v>
      </c>
      <c r="B151" s="404" t="s">
        <v>103</v>
      </c>
      <c r="C151" s="86"/>
      <c r="D151" s="15">
        <f>D156</f>
        <v>263.76760108960002</v>
      </c>
      <c r="E151" s="15">
        <f>E156</f>
        <v>300.60675310999994</v>
      </c>
      <c r="F151" s="15">
        <f t="shared" ref="F151:M151" si="16">F156</f>
        <v>0</v>
      </c>
      <c r="G151" s="15">
        <f t="shared" si="16"/>
        <v>0</v>
      </c>
      <c r="H151" s="15">
        <f t="shared" si="16"/>
        <v>0</v>
      </c>
      <c r="I151" s="15">
        <f t="shared" si="16"/>
        <v>300.60675310999994</v>
      </c>
      <c r="J151" s="15">
        <f t="shared" si="16"/>
        <v>105.50704043584</v>
      </c>
      <c r="K151" s="15">
        <f t="shared" si="16"/>
        <v>0</v>
      </c>
      <c r="L151" s="15">
        <f t="shared" si="16"/>
        <v>158.26056065376</v>
      </c>
      <c r="M151" s="15">
        <f t="shared" si="16"/>
        <v>0</v>
      </c>
      <c r="N151" s="15">
        <f>N156</f>
        <v>325.85694066960002</v>
      </c>
      <c r="O151" s="15">
        <f t="shared" ref="O151:Q151" si="17">O156</f>
        <v>168.72771090179998</v>
      </c>
      <c r="P151" s="15">
        <f t="shared" si="17"/>
        <v>276.14994972</v>
      </c>
      <c r="Q151" s="15">
        <f t="shared" si="17"/>
        <v>142.98958550999998</v>
      </c>
      <c r="R151" s="21"/>
      <c r="S151" s="22"/>
      <c r="T151" s="22"/>
      <c r="U151" s="22"/>
      <c r="V151" s="22"/>
      <c r="W151" s="368"/>
      <c r="X151" s="26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</row>
    <row r="152" spans="1:40" ht="31.5" x14ac:dyDescent="0.25">
      <c r="A152" s="4" t="s">
        <v>104</v>
      </c>
      <c r="B152" s="404" t="s">
        <v>11</v>
      </c>
      <c r="C152" s="86"/>
      <c r="D152" s="336"/>
      <c r="E152" s="14"/>
      <c r="F152" s="21"/>
      <c r="G152" s="14"/>
      <c r="H152" s="21"/>
      <c r="I152" s="22"/>
      <c r="J152" s="15">
        <f t="shared" si="14"/>
        <v>0</v>
      </c>
      <c r="K152" s="15"/>
      <c r="L152" s="15">
        <f t="shared" si="15"/>
        <v>0</v>
      </c>
      <c r="M152" s="21"/>
      <c r="N152" s="15"/>
      <c r="O152" s="15"/>
      <c r="P152" s="15"/>
      <c r="Q152" s="15"/>
      <c r="R152" s="21"/>
      <c r="S152" s="22"/>
      <c r="T152" s="22"/>
      <c r="U152" s="22"/>
      <c r="V152" s="22"/>
      <c r="W152" s="368"/>
      <c r="X152" s="26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</row>
    <row r="153" spans="1:40" x14ac:dyDescent="0.25">
      <c r="A153" s="209">
        <v>1</v>
      </c>
      <c r="B153" s="210" t="s">
        <v>3</v>
      </c>
      <c r="C153" s="86"/>
      <c r="D153" s="336"/>
      <c r="E153" s="14"/>
      <c r="F153" s="21"/>
      <c r="G153" s="14"/>
      <c r="H153" s="21"/>
      <c r="I153" s="22"/>
      <c r="J153" s="15">
        <f t="shared" si="14"/>
        <v>0</v>
      </c>
      <c r="K153" s="15"/>
      <c r="L153" s="15">
        <f t="shared" si="15"/>
        <v>0</v>
      </c>
      <c r="M153" s="21"/>
      <c r="N153" s="15"/>
      <c r="O153" s="15"/>
      <c r="P153" s="15"/>
      <c r="Q153" s="15"/>
      <c r="R153" s="21"/>
      <c r="S153" s="22"/>
      <c r="T153" s="22"/>
      <c r="U153" s="22"/>
      <c r="V153" s="22"/>
      <c r="W153" s="368"/>
      <c r="X153" s="26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</row>
    <row r="154" spans="1:40" x14ac:dyDescent="0.25">
      <c r="A154" s="209">
        <v>2</v>
      </c>
      <c r="B154" s="210" t="s">
        <v>5</v>
      </c>
      <c r="C154" s="86"/>
      <c r="D154" s="336"/>
      <c r="E154" s="14"/>
      <c r="F154" s="21"/>
      <c r="G154" s="14"/>
      <c r="H154" s="21"/>
      <c r="I154" s="22"/>
      <c r="J154" s="15">
        <f t="shared" si="14"/>
        <v>0</v>
      </c>
      <c r="K154" s="15"/>
      <c r="L154" s="15">
        <f t="shared" si="15"/>
        <v>0</v>
      </c>
      <c r="M154" s="21"/>
      <c r="N154" s="15"/>
      <c r="O154" s="15"/>
      <c r="P154" s="15"/>
      <c r="Q154" s="15"/>
      <c r="R154" s="21"/>
      <c r="S154" s="22"/>
      <c r="T154" s="22"/>
      <c r="U154" s="22"/>
      <c r="V154" s="22"/>
      <c r="W154" s="368"/>
      <c r="X154" s="26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</row>
    <row r="155" spans="1:40" x14ac:dyDescent="0.25">
      <c r="A155" s="209" t="s">
        <v>4</v>
      </c>
      <c r="B155" s="211"/>
      <c r="C155" s="86"/>
      <c r="D155" s="336"/>
      <c r="E155" s="14"/>
      <c r="F155" s="21"/>
      <c r="G155" s="14"/>
      <c r="H155" s="21"/>
      <c r="I155" s="22"/>
      <c r="J155" s="15">
        <f t="shared" si="14"/>
        <v>0</v>
      </c>
      <c r="K155" s="15"/>
      <c r="L155" s="15">
        <f t="shared" si="15"/>
        <v>0</v>
      </c>
      <c r="M155" s="21"/>
      <c r="N155" s="15"/>
      <c r="O155" s="15"/>
      <c r="P155" s="15"/>
      <c r="Q155" s="15"/>
      <c r="R155" s="21"/>
      <c r="S155" s="22"/>
      <c r="T155" s="22"/>
      <c r="U155" s="22"/>
      <c r="V155" s="22"/>
      <c r="W155" s="368"/>
      <c r="X155" s="26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</row>
    <row r="156" spans="1:40" x14ac:dyDescent="0.25">
      <c r="A156" s="4" t="s">
        <v>105</v>
      </c>
      <c r="B156" s="404" t="s">
        <v>106</v>
      </c>
      <c r="C156" s="86"/>
      <c r="D156" s="15">
        <f>SUM(D157:D176)</f>
        <v>263.76760108960002</v>
      </c>
      <c r="E156" s="15">
        <f>G156+I156+K156+M156</f>
        <v>300.60675310999994</v>
      </c>
      <c r="F156" s="15">
        <f>SUM(F157:F176)</f>
        <v>0</v>
      </c>
      <c r="G156" s="15">
        <f>SUM(G157:G176)</f>
        <v>0</v>
      </c>
      <c r="H156" s="15">
        <f>SUM(H157:H176)</f>
        <v>0</v>
      </c>
      <c r="I156" s="15">
        <f>SUM(I157:I176)</f>
        <v>300.60675310999994</v>
      </c>
      <c r="J156" s="15">
        <f t="shared" ref="J156:M156" si="18">SUM(J157:J176)</f>
        <v>105.50704043584</v>
      </c>
      <c r="K156" s="15">
        <f t="shared" si="18"/>
        <v>0</v>
      </c>
      <c r="L156" s="15">
        <f t="shared" si="18"/>
        <v>158.26056065376</v>
      </c>
      <c r="M156" s="15">
        <f t="shared" si="18"/>
        <v>0</v>
      </c>
      <c r="N156" s="15">
        <f>SUM(N157:N176)</f>
        <v>325.85694066960002</v>
      </c>
      <c r="O156" s="15">
        <f>SUM(O157:O176)</f>
        <v>168.72771090179998</v>
      </c>
      <c r="P156" s="15">
        <f>SUM(P157:P176)</f>
        <v>276.14994972</v>
      </c>
      <c r="Q156" s="15">
        <f>SUM(Q157:Q176)</f>
        <v>142.98958550999998</v>
      </c>
      <c r="R156" s="21"/>
      <c r="S156" s="22"/>
      <c r="T156" s="22"/>
      <c r="U156" s="22"/>
      <c r="V156" s="22"/>
      <c r="W156" s="368"/>
      <c r="X156" s="26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</row>
    <row r="157" spans="1:40" x14ac:dyDescent="0.25">
      <c r="A157" s="212">
        <v>1</v>
      </c>
      <c r="B157" s="382" t="s">
        <v>108</v>
      </c>
      <c r="C157" s="86"/>
      <c r="D157" s="15"/>
      <c r="E157" s="15"/>
      <c r="F157" s="21"/>
      <c r="G157" s="14"/>
      <c r="H157" s="21"/>
      <c r="I157" s="22"/>
      <c r="J157" s="336"/>
      <c r="K157" s="336"/>
      <c r="L157" s="336"/>
      <c r="M157" s="21"/>
      <c r="N157" s="14"/>
      <c r="O157" s="14"/>
      <c r="P157" s="14"/>
      <c r="Q157" s="14"/>
      <c r="R157" s="21"/>
      <c r="S157" s="22"/>
      <c r="T157" s="22"/>
      <c r="U157" s="22"/>
      <c r="V157" s="22"/>
      <c r="W157" s="368"/>
      <c r="X157" s="26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</row>
    <row r="158" spans="1:40" ht="63" x14ac:dyDescent="0.25">
      <c r="A158" s="209">
        <v>2</v>
      </c>
      <c r="B158" s="197" t="s">
        <v>109</v>
      </c>
      <c r="C158" s="86"/>
      <c r="D158" s="336">
        <v>59.341361976000002</v>
      </c>
      <c r="E158" s="106">
        <f>G158+I158+K158+M158</f>
        <v>0</v>
      </c>
      <c r="F158" s="106"/>
      <c r="G158" s="14"/>
      <c r="H158" s="21"/>
      <c r="I158" s="22"/>
      <c r="J158" s="336">
        <f>D158*0.4</f>
        <v>23.736544790400004</v>
      </c>
      <c r="K158" s="336"/>
      <c r="L158" s="336">
        <f>D158-J158</f>
        <v>35.604817185599998</v>
      </c>
      <c r="M158" s="21"/>
      <c r="N158" s="14"/>
      <c r="O158" s="14"/>
      <c r="P158" s="14"/>
      <c r="Q158" s="14"/>
      <c r="R158" s="21"/>
      <c r="S158" s="22"/>
      <c r="T158" s="22"/>
      <c r="U158" s="22"/>
      <c r="V158" s="22"/>
      <c r="W158" s="368"/>
      <c r="X158" s="26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</row>
    <row r="159" spans="1:40" x14ac:dyDescent="0.25">
      <c r="A159" s="212">
        <v>3</v>
      </c>
      <c r="B159" s="31" t="s">
        <v>87</v>
      </c>
      <c r="C159" s="86"/>
      <c r="D159" s="336"/>
      <c r="E159" s="106">
        <f t="shared" ref="E159:E179" si="19">G159+I159+K159+M159</f>
        <v>0</v>
      </c>
      <c r="F159" s="21"/>
      <c r="G159" s="14"/>
      <c r="H159" s="21"/>
      <c r="I159" s="22"/>
      <c r="J159" s="336">
        <f t="shared" ref="J159:J174" si="20">D159*0.4</f>
        <v>0</v>
      </c>
      <c r="K159" s="336"/>
      <c r="L159" s="336">
        <f t="shared" ref="L159:L174" si="21">D159-J159</f>
        <v>0</v>
      </c>
      <c r="M159" s="21"/>
      <c r="N159" s="14"/>
      <c r="O159" s="14"/>
      <c r="P159" s="14"/>
      <c r="Q159" s="14"/>
      <c r="R159" s="21"/>
      <c r="S159" s="22"/>
      <c r="T159" s="22"/>
      <c r="U159" s="22"/>
      <c r="V159" s="22"/>
      <c r="W159" s="368"/>
      <c r="X159" s="26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</row>
    <row r="160" spans="1:40" ht="47.25" x14ac:dyDescent="0.25">
      <c r="A160" s="209">
        <v>4</v>
      </c>
      <c r="B160" s="213" t="s">
        <v>110</v>
      </c>
      <c r="C160" s="86"/>
      <c r="D160" s="336">
        <v>5.8463923167999994</v>
      </c>
      <c r="E160" s="106">
        <f t="shared" si="19"/>
        <v>0</v>
      </c>
      <c r="F160" s="21"/>
      <c r="G160" s="14"/>
      <c r="H160" s="21"/>
      <c r="I160" s="22"/>
      <c r="J160" s="336">
        <f t="shared" si="20"/>
        <v>2.3385569267199999</v>
      </c>
      <c r="K160" s="335"/>
      <c r="L160" s="336">
        <f t="shared" si="21"/>
        <v>3.5078353900799994</v>
      </c>
      <c r="M160" s="21"/>
      <c r="N160" s="14"/>
      <c r="O160" s="14"/>
      <c r="P160" s="14"/>
      <c r="Q160" s="14"/>
      <c r="R160" s="21"/>
      <c r="S160" s="22"/>
      <c r="T160" s="22"/>
      <c r="U160" s="22"/>
      <c r="V160" s="22"/>
      <c r="W160" s="368"/>
      <c r="X160" s="26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</row>
    <row r="161" spans="1:40" x14ac:dyDescent="0.25">
      <c r="A161" s="212">
        <v>5</v>
      </c>
      <c r="B161" s="31" t="s">
        <v>111</v>
      </c>
      <c r="C161" s="86"/>
      <c r="D161" s="336"/>
      <c r="E161" s="106">
        <f t="shared" si="19"/>
        <v>0</v>
      </c>
      <c r="F161" s="21"/>
      <c r="G161" s="14"/>
      <c r="H161" s="21"/>
      <c r="I161" s="22"/>
      <c r="J161" s="336">
        <f t="shared" si="20"/>
        <v>0</v>
      </c>
      <c r="K161" s="336"/>
      <c r="L161" s="336">
        <f t="shared" si="21"/>
        <v>0</v>
      </c>
      <c r="M161" s="21"/>
      <c r="N161" s="14"/>
      <c r="O161" s="14"/>
      <c r="P161" s="14"/>
      <c r="Q161" s="14"/>
      <c r="R161" s="21"/>
      <c r="S161" s="22"/>
      <c r="T161" s="22"/>
      <c r="U161" s="22"/>
      <c r="V161" s="22"/>
      <c r="W161" s="368"/>
      <c r="X161" s="26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</row>
    <row r="162" spans="1:40" ht="78.75" x14ac:dyDescent="0.25">
      <c r="A162" s="209">
        <v>6</v>
      </c>
      <c r="B162" s="213" t="s">
        <v>112</v>
      </c>
      <c r="C162" s="86"/>
      <c r="D162" s="336">
        <v>7.6160120735999994</v>
      </c>
      <c r="E162" s="106">
        <f t="shared" si="19"/>
        <v>0</v>
      </c>
      <c r="F162" s="21"/>
      <c r="G162" s="14"/>
      <c r="H162" s="21"/>
      <c r="I162" s="22"/>
      <c r="J162" s="336">
        <f t="shared" si="20"/>
        <v>3.0464048294400001</v>
      </c>
      <c r="K162" s="336"/>
      <c r="L162" s="336">
        <f t="shared" si="21"/>
        <v>4.5696072441599993</v>
      </c>
      <c r="M162" s="21"/>
      <c r="N162" s="14"/>
      <c r="O162" s="14"/>
      <c r="P162" s="14"/>
      <c r="Q162" s="14"/>
      <c r="R162" s="21"/>
      <c r="S162" s="22"/>
      <c r="T162" s="22"/>
      <c r="U162" s="22"/>
      <c r="V162" s="22"/>
      <c r="W162" s="368"/>
      <c r="X162" s="26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</row>
    <row r="163" spans="1:40" x14ac:dyDescent="0.25">
      <c r="A163" s="212">
        <v>7</v>
      </c>
      <c r="B163" s="31" t="s">
        <v>113</v>
      </c>
      <c r="C163" s="86"/>
      <c r="D163" s="336"/>
      <c r="E163" s="106">
        <f t="shared" si="19"/>
        <v>0</v>
      </c>
      <c r="F163" s="21"/>
      <c r="G163" s="14"/>
      <c r="H163" s="21"/>
      <c r="I163" s="22"/>
      <c r="J163" s="336">
        <f t="shared" si="20"/>
        <v>0</v>
      </c>
      <c r="K163" s="336"/>
      <c r="L163" s="336">
        <f t="shared" si="21"/>
        <v>0</v>
      </c>
      <c r="M163" s="21"/>
      <c r="N163" s="14"/>
      <c r="O163" s="14"/>
      <c r="P163" s="14"/>
      <c r="Q163" s="14"/>
      <c r="R163" s="21"/>
      <c r="S163" s="22"/>
      <c r="T163" s="22"/>
      <c r="U163" s="22"/>
      <c r="V163" s="22"/>
      <c r="W163" s="368"/>
      <c r="X163" s="26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 ht="63" x14ac:dyDescent="0.25">
      <c r="A164" s="209">
        <v>8</v>
      </c>
      <c r="B164" s="213" t="s">
        <v>114</v>
      </c>
      <c r="C164" s="86"/>
      <c r="D164" s="336">
        <v>6.4400021727999999</v>
      </c>
      <c r="E164" s="106">
        <f t="shared" si="19"/>
        <v>0</v>
      </c>
      <c r="F164" s="21"/>
      <c r="G164" s="14"/>
      <c r="H164" s="21"/>
      <c r="I164" s="22"/>
      <c r="J164" s="336">
        <f t="shared" si="20"/>
        <v>2.57600086912</v>
      </c>
      <c r="K164" s="336"/>
      <c r="L164" s="336">
        <f t="shared" si="21"/>
        <v>3.8640013036799998</v>
      </c>
      <c r="M164" s="21"/>
      <c r="N164" s="298"/>
      <c r="O164" s="22"/>
      <c r="P164" s="298"/>
      <c r="Q164" s="22"/>
      <c r="R164" s="21"/>
      <c r="S164" s="22"/>
      <c r="T164" s="21"/>
      <c r="U164" s="22"/>
      <c r="V164" s="21"/>
      <c r="W164" s="358"/>
      <c r="X164" s="110"/>
      <c r="Y164" s="110"/>
      <c r="Z164" s="110"/>
      <c r="AA164" s="110"/>
      <c r="AB164" s="110"/>
      <c r="AC164" s="110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spans="1:40" ht="78.75" x14ac:dyDescent="0.25">
      <c r="A165" s="212">
        <v>9</v>
      </c>
      <c r="B165" s="213" t="s">
        <v>115</v>
      </c>
      <c r="C165" s="86"/>
      <c r="D165" s="336">
        <v>5.4992053536000007</v>
      </c>
      <c r="E165" s="106">
        <f t="shared" si="19"/>
        <v>0</v>
      </c>
      <c r="F165" s="21"/>
      <c r="G165" s="14"/>
      <c r="H165" s="21"/>
      <c r="I165" s="22"/>
      <c r="J165" s="336">
        <f t="shared" si="20"/>
        <v>2.1996821414400003</v>
      </c>
      <c r="K165" s="336"/>
      <c r="L165" s="336">
        <f t="shared" si="21"/>
        <v>3.2995232121600004</v>
      </c>
      <c r="M165" s="21"/>
      <c r="N165" s="14"/>
      <c r="O165" s="14"/>
      <c r="P165" s="14"/>
      <c r="Q165" s="14"/>
      <c r="R165" s="21"/>
      <c r="S165" s="22"/>
      <c r="T165" s="22"/>
      <c r="U165" s="22"/>
      <c r="V165" s="22"/>
      <c r="W165" s="368"/>
      <c r="X165" s="26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</row>
    <row r="166" spans="1:40" x14ac:dyDescent="0.25">
      <c r="A166" s="209">
        <v>10</v>
      </c>
      <c r="B166" s="30" t="s">
        <v>90</v>
      </c>
      <c r="C166" s="86"/>
      <c r="D166" s="336"/>
      <c r="E166" s="106">
        <f t="shared" si="19"/>
        <v>0</v>
      </c>
      <c r="F166" s="21"/>
      <c r="G166" s="14"/>
      <c r="H166" s="21"/>
      <c r="I166" s="22"/>
      <c r="J166" s="336">
        <f t="shared" si="20"/>
        <v>0</v>
      </c>
      <c r="K166" s="336"/>
      <c r="L166" s="336">
        <f t="shared" si="21"/>
        <v>0</v>
      </c>
      <c r="M166" s="21"/>
      <c r="N166" s="14"/>
      <c r="O166" s="14"/>
      <c r="P166" s="14"/>
      <c r="Q166" s="14"/>
      <c r="R166" s="21"/>
      <c r="S166" s="22"/>
      <c r="T166" s="22"/>
      <c r="U166" s="22"/>
      <c r="V166" s="22"/>
      <c r="W166" s="368"/>
      <c r="X166" s="26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</row>
    <row r="167" spans="1:40" ht="110.25" x14ac:dyDescent="0.25">
      <c r="A167" s="212">
        <v>11</v>
      </c>
      <c r="B167" s="213" t="s">
        <v>116</v>
      </c>
      <c r="C167" s="86"/>
      <c r="D167" s="336">
        <v>51.775654470400006</v>
      </c>
      <c r="E167" s="106">
        <f t="shared" si="19"/>
        <v>0</v>
      </c>
      <c r="F167" s="21"/>
      <c r="G167" s="14"/>
      <c r="H167" s="21"/>
      <c r="I167" s="22"/>
      <c r="J167" s="336">
        <f t="shared" si="20"/>
        <v>20.710261788160004</v>
      </c>
      <c r="K167" s="336"/>
      <c r="L167" s="336">
        <f t="shared" si="21"/>
        <v>31.065392682240002</v>
      </c>
      <c r="M167" s="21"/>
      <c r="N167" s="14"/>
      <c r="O167" s="14"/>
      <c r="P167" s="14"/>
      <c r="Q167" s="14"/>
      <c r="R167" s="21"/>
      <c r="S167" s="22"/>
      <c r="T167" s="22"/>
      <c r="U167" s="22"/>
      <c r="V167" s="22"/>
      <c r="W167" s="368"/>
      <c r="X167" s="26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</row>
    <row r="168" spans="1:40" x14ac:dyDescent="0.25">
      <c r="A168" s="209">
        <v>12</v>
      </c>
      <c r="B168" s="3" t="s">
        <v>126</v>
      </c>
      <c r="C168" s="86"/>
      <c r="D168" s="336"/>
      <c r="E168" s="106">
        <f t="shared" si="19"/>
        <v>0</v>
      </c>
      <c r="F168" s="21"/>
      <c r="G168" s="14"/>
      <c r="H168" s="21"/>
      <c r="I168" s="22"/>
      <c r="J168" s="336">
        <f t="shared" si="20"/>
        <v>0</v>
      </c>
      <c r="K168" s="336"/>
      <c r="L168" s="336">
        <f t="shared" si="21"/>
        <v>0</v>
      </c>
      <c r="M168" s="21"/>
      <c r="N168" s="14"/>
      <c r="O168" s="14"/>
      <c r="P168" s="14"/>
      <c r="Q168" s="14"/>
      <c r="R168" s="21"/>
      <c r="S168" s="22"/>
      <c r="T168" s="22"/>
      <c r="U168" s="22"/>
      <c r="V168" s="22"/>
      <c r="W168" s="368"/>
      <c r="X168" s="26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</row>
    <row r="169" spans="1:40" ht="63" x14ac:dyDescent="0.25">
      <c r="A169" s="212">
        <v>13</v>
      </c>
      <c r="B169" s="197" t="s">
        <v>127</v>
      </c>
      <c r="C169" s="86"/>
      <c r="D169" s="336">
        <v>104.49615382079999</v>
      </c>
      <c r="E169" s="106">
        <f t="shared" si="19"/>
        <v>0</v>
      </c>
      <c r="F169" s="21"/>
      <c r="G169" s="14"/>
      <c r="H169" s="21"/>
      <c r="I169" s="22"/>
      <c r="J169" s="336">
        <f t="shared" si="20"/>
        <v>41.798461528319997</v>
      </c>
      <c r="K169" s="336"/>
      <c r="L169" s="336">
        <f t="shared" si="21"/>
        <v>62.697692292479992</v>
      </c>
      <c r="M169" s="21"/>
      <c r="N169" s="14"/>
      <c r="O169" s="14"/>
      <c r="P169" s="14"/>
      <c r="Q169" s="14"/>
      <c r="R169" s="21"/>
      <c r="S169" s="22"/>
      <c r="T169" s="22"/>
      <c r="U169" s="22"/>
      <c r="V169" s="22"/>
      <c r="W169" s="368"/>
      <c r="X169" s="26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</row>
    <row r="170" spans="1:40" x14ac:dyDescent="0.25">
      <c r="A170" s="209">
        <v>14</v>
      </c>
      <c r="B170" s="30" t="s">
        <v>91</v>
      </c>
      <c r="C170" s="86"/>
      <c r="D170" s="336"/>
      <c r="E170" s="106">
        <f t="shared" si="19"/>
        <v>0</v>
      </c>
      <c r="F170" s="21"/>
      <c r="G170" s="14"/>
      <c r="H170" s="21"/>
      <c r="I170" s="22"/>
      <c r="J170" s="336">
        <f t="shared" si="20"/>
        <v>0</v>
      </c>
      <c r="K170" s="336"/>
      <c r="L170" s="336">
        <f t="shared" si="21"/>
        <v>0</v>
      </c>
      <c r="M170" s="21"/>
      <c r="N170" s="14"/>
      <c r="O170" s="14"/>
      <c r="P170" s="14"/>
      <c r="Q170" s="14"/>
      <c r="R170" s="21"/>
      <c r="S170" s="22"/>
      <c r="T170" s="22"/>
      <c r="U170" s="22"/>
      <c r="V170" s="22"/>
      <c r="W170" s="368"/>
      <c r="X170" s="26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</row>
    <row r="171" spans="1:40" ht="47.25" x14ac:dyDescent="0.25">
      <c r="A171" s="212">
        <v>15</v>
      </c>
      <c r="B171" s="214" t="s">
        <v>117</v>
      </c>
      <c r="C171" s="86"/>
      <c r="D171" s="336">
        <v>6.4400021727999999</v>
      </c>
      <c r="E171" s="106">
        <f t="shared" si="19"/>
        <v>0</v>
      </c>
      <c r="F171" s="21"/>
      <c r="G171" s="14"/>
      <c r="H171" s="21"/>
      <c r="I171" s="22"/>
      <c r="J171" s="336">
        <f t="shared" si="20"/>
        <v>2.57600086912</v>
      </c>
      <c r="K171" s="336"/>
      <c r="L171" s="336">
        <f t="shared" si="21"/>
        <v>3.8640013036799998</v>
      </c>
      <c r="M171" s="21"/>
      <c r="N171" s="14"/>
      <c r="O171" s="14"/>
      <c r="P171" s="14"/>
      <c r="Q171" s="14"/>
      <c r="R171" s="21"/>
      <c r="S171" s="22"/>
      <c r="T171" s="22"/>
      <c r="U171" s="22"/>
      <c r="V171" s="22"/>
      <c r="W171" s="368"/>
      <c r="X171" s="26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</row>
    <row r="172" spans="1:40" x14ac:dyDescent="0.25">
      <c r="A172" s="209">
        <v>16</v>
      </c>
      <c r="B172" s="29" t="s">
        <v>118</v>
      </c>
      <c r="C172" s="86"/>
      <c r="D172" s="336"/>
      <c r="E172" s="106">
        <f t="shared" si="19"/>
        <v>0</v>
      </c>
      <c r="F172" s="21"/>
      <c r="G172" s="14"/>
      <c r="H172" s="21"/>
      <c r="I172" s="22"/>
      <c r="J172" s="336">
        <f t="shared" si="20"/>
        <v>0</v>
      </c>
      <c r="K172" s="336"/>
      <c r="L172" s="336">
        <f t="shared" si="21"/>
        <v>0</v>
      </c>
      <c r="M172" s="21"/>
      <c r="N172" s="14"/>
      <c r="O172" s="14"/>
      <c r="P172" s="14"/>
      <c r="Q172" s="14"/>
      <c r="R172" s="21"/>
      <c r="S172" s="22"/>
      <c r="T172" s="22"/>
      <c r="U172" s="22"/>
      <c r="V172" s="22"/>
      <c r="W172" s="368"/>
      <c r="X172" s="26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</row>
    <row r="173" spans="1:40" ht="78.75" x14ac:dyDescent="0.25">
      <c r="A173" s="212">
        <v>17</v>
      </c>
      <c r="B173" s="214" t="s">
        <v>119</v>
      </c>
      <c r="C173" s="86"/>
      <c r="D173" s="336">
        <v>5.8240295232000001</v>
      </c>
      <c r="E173" s="106">
        <f t="shared" si="19"/>
        <v>0</v>
      </c>
      <c r="F173" s="21"/>
      <c r="G173" s="14"/>
      <c r="H173" s="21"/>
      <c r="I173" s="22"/>
      <c r="J173" s="336">
        <f t="shared" si="20"/>
        <v>2.3296118092800002</v>
      </c>
      <c r="K173" s="336"/>
      <c r="L173" s="336">
        <f t="shared" si="21"/>
        <v>3.4944177139199999</v>
      </c>
      <c r="M173" s="21"/>
      <c r="N173" s="14"/>
      <c r="O173" s="14"/>
      <c r="P173" s="14"/>
      <c r="Q173" s="14"/>
      <c r="R173" s="21"/>
      <c r="S173" s="22"/>
      <c r="T173" s="22"/>
      <c r="U173" s="22"/>
      <c r="V173" s="22"/>
      <c r="W173" s="368"/>
      <c r="X173" s="26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</row>
    <row r="174" spans="1:40" ht="78.75" x14ac:dyDescent="0.25">
      <c r="A174" s="209">
        <v>18</v>
      </c>
      <c r="B174" s="214" t="s">
        <v>120</v>
      </c>
      <c r="C174" s="86"/>
      <c r="D174" s="336">
        <v>10.488787209599998</v>
      </c>
      <c r="E174" s="106">
        <f t="shared" si="19"/>
        <v>0</v>
      </c>
      <c r="F174" s="21"/>
      <c r="G174" s="14"/>
      <c r="H174" s="21"/>
      <c r="I174" s="22"/>
      <c r="J174" s="336">
        <f t="shared" si="20"/>
        <v>4.1955148838399996</v>
      </c>
      <c r="K174" s="336"/>
      <c r="L174" s="336">
        <f t="shared" si="21"/>
        <v>6.2932723257599985</v>
      </c>
      <c r="M174" s="21"/>
      <c r="N174" s="14"/>
      <c r="O174" s="14"/>
      <c r="P174" s="14"/>
      <c r="Q174" s="14"/>
      <c r="R174" s="21"/>
      <c r="S174" s="22"/>
      <c r="T174" s="22"/>
      <c r="U174" s="22"/>
      <c r="V174" s="22"/>
      <c r="W174" s="368"/>
      <c r="X174" s="26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</row>
    <row r="175" spans="1:40" ht="63" x14ac:dyDescent="0.25">
      <c r="A175" s="209">
        <v>19</v>
      </c>
      <c r="B175" s="29" t="s">
        <v>131</v>
      </c>
      <c r="C175" s="25"/>
      <c r="D175" s="15">
        <f t="shared" ref="D175" si="22">F175+H175+J175+L175</f>
        <v>0</v>
      </c>
      <c r="E175" s="106">
        <f t="shared" si="19"/>
        <v>300.60675310999994</v>
      </c>
      <c r="F175" s="114"/>
      <c r="G175" s="106"/>
      <c r="H175" s="114"/>
      <c r="I175" s="106">
        <v>300.60675310999994</v>
      </c>
      <c r="J175" s="336"/>
      <c r="K175" s="363"/>
      <c r="L175" s="336"/>
      <c r="M175" s="114"/>
      <c r="N175" s="106">
        <f>157.1292297678+O175</f>
        <v>325.85694066960002</v>
      </c>
      <c r="O175" s="106">
        <v>168.72771090179998</v>
      </c>
      <c r="P175" s="106">
        <f>133.16036421+Q175</f>
        <v>276.14994972</v>
      </c>
      <c r="Q175" s="106">
        <v>142.98958550999998</v>
      </c>
      <c r="R175" s="114"/>
      <c r="S175" s="114"/>
      <c r="T175" s="114"/>
      <c r="U175" s="114"/>
      <c r="V175" s="114"/>
      <c r="W175" s="370"/>
      <c r="X175" s="111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</row>
    <row r="176" spans="1:40" x14ac:dyDescent="0.25">
      <c r="A176" s="209" t="s">
        <v>4</v>
      </c>
      <c r="B176" s="30"/>
      <c r="C176" s="25"/>
      <c r="D176" s="15"/>
      <c r="E176" s="15">
        <f t="shared" si="19"/>
        <v>0</v>
      </c>
      <c r="F176" s="114"/>
      <c r="G176" s="106">
        <f t="array" ref="G176">IF(ISNA(INDEX('приложение 7.2 1 квартал'!H:H,MATCH(B176,'приложение 7.2 1 квартал'!B:B,0))),0,INDEX('приложение 7.2 1 квартал'!H:H,MATCH(B176,'приложение 7.2 1 квартал'!B:B,0)))</f>
        <v>0</v>
      </c>
      <c r="H176" s="114"/>
      <c r="I176" s="114"/>
      <c r="J176" s="336">
        <f t="shared" ref="J176:J179" si="23">(D176-F176)*0.4</f>
        <v>0</v>
      </c>
      <c r="K176" s="363"/>
      <c r="L176" s="336">
        <f t="shared" ref="L176:L179" si="24">(D176-F176)*0.6</f>
        <v>0</v>
      </c>
      <c r="M176" s="114"/>
      <c r="N176" s="106">
        <v>0</v>
      </c>
      <c r="O176" s="106">
        <v>0</v>
      </c>
      <c r="P176" s="106">
        <f t="array" ref="P176">N176/1.18</f>
        <v>0</v>
      </c>
      <c r="Q176" s="106">
        <f t="array" ref="Q176">O176/1.18</f>
        <v>0</v>
      </c>
      <c r="R176" s="114"/>
      <c r="S176" s="114"/>
      <c r="T176" s="114"/>
      <c r="U176" s="114"/>
      <c r="V176" s="114"/>
      <c r="W176" s="370"/>
      <c r="X176" s="111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</row>
    <row r="177" spans="1:40" ht="47.25" x14ac:dyDescent="0.25">
      <c r="A177" s="4"/>
      <c r="B177" s="404" t="s">
        <v>10</v>
      </c>
      <c r="C177" s="25"/>
      <c r="D177" s="336"/>
      <c r="E177" s="15">
        <f t="shared" si="19"/>
        <v>0</v>
      </c>
      <c r="F177" s="114"/>
      <c r="G177" s="106">
        <f t="array" ref="G177">IF(ISNA(INDEX('приложение 7.2 1 квартал'!H:H,MATCH(B177,'приложение 7.2 1 квартал'!B:B,0))),0,INDEX('приложение 7.2 1 квартал'!H:H,MATCH(B177,'приложение 7.2 1 квартал'!B:B,0)))</f>
        <v>0</v>
      </c>
      <c r="H177" s="114"/>
      <c r="I177" s="114"/>
      <c r="J177" s="336">
        <f t="shared" si="23"/>
        <v>0</v>
      </c>
      <c r="K177" s="363"/>
      <c r="L177" s="336">
        <f t="shared" si="24"/>
        <v>0</v>
      </c>
      <c r="M177" s="114"/>
      <c r="N177" s="106">
        <v>0</v>
      </c>
      <c r="O177" s="106">
        <v>0</v>
      </c>
      <c r="P177" s="106">
        <f t="array" ref="P177">N177/1.18</f>
        <v>0</v>
      </c>
      <c r="Q177" s="106">
        <f t="array" ref="Q177">O177/1.18</f>
        <v>0</v>
      </c>
      <c r="R177" s="114"/>
      <c r="S177" s="114"/>
      <c r="T177" s="114"/>
      <c r="U177" s="114"/>
      <c r="V177" s="114"/>
      <c r="W177" s="370"/>
      <c r="X177" s="111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</row>
    <row r="178" spans="1:40" x14ac:dyDescent="0.25">
      <c r="A178" s="209">
        <v>1</v>
      </c>
      <c r="B178" s="210" t="s">
        <v>3</v>
      </c>
      <c r="C178" s="25"/>
      <c r="D178" s="336"/>
      <c r="E178" s="15">
        <f t="shared" si="19"/>
        <v>0</v>
      </c>
      <c r="F178" s="114"/>
      <c r="G178" s="106">
        <f t="array" ref="G178">IF(ISNA(INDEX('приложение 7.2 1 квартал'!H:H,MATCH(B178,'приложение 7.2 1 квартал'!B:B,0))),0,INDEX('приложение 7.2 1 квартал'!H:H,MATCH(B178,'приложение 7.2 1 квартал'!B:B,0)))</f>
        <v>0</v>
      </c>
      <c r="H178" s="114"/>
      <c r="I178" s="114"/>
      <c r="J178" s="336">
        <f t="shared" si="23"/>
        <v>0</v>
      </c>
      <c r="K178" s="363"/>
      <c r="L178" s="336">
        <f t="shared" si="24"/>
        <v>0</v>
      </c>
      <c r="M178" s="114"/>
      <c r="N178" s="106">
        <v>0</v>
      </c>
      <c r="O178" s="106">
        <v>0</v>
      </c>
      <c r="P178" s="106">
        <f t="array" ref="P178">N178/1.18</f>
        <v>0</v>
      </c>
      <c r="Q178" s="106">
        <f t="array" ref="Q178">O178/1.18</f>
        <v>0</v>
      </c>
      <c r="R178" s="114"/>
      <c r="S178" s="114"/>
      <c r="T178" s="114"/>
      <c r="U178" s="114"/>
      <c r="V178" s="114"/>
      <c r="W178" s="370"/>
      <c r="X178" s="111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</row>
    <row r="179" spans="1:40" x14ac:dyDescent="0.25">
      <c r="A179" s="209">
        <v>2</v>
      </c>
      <c r="B179" s="210" t="s">
        <v>5</v>
      </c>
      <c r="C179" s="25"/>
      <c r="D179" s="336"/>
      <c r="E179" s="15">
        <f t="shared" si="19"/>
        <v>0</v>
      </c>
      <c r="F179" s="114"/>
      <c r="G179" s="106">
        <f t="array" ref="G179">IF(ISNA(INDEX('приложение 7.2 1 квартал'!H:H,MATCH(B179,'приложение 7.2 1 квартал'!B:B,0))),0,INDEX('приложение 7.2 1 квартал'!H:H,MATCH(B179,'приложение 7.2 1 квартал'!B:B,0)))</f>
        <v>0</v>
      </c>
      <c r="H179" s="114"/>
      <c r="I179" s="114"/>
      <c r="J179" s="336">
        <f t="shared" si="23"/>
        <v>0</v>
      </c>
      <c r="K179" s="363"/>
      <c r="L179" s="336">
        <f t="shared" si="24"/>
        <v>0</v>
      </c>
      <c r="M179" s="114"/>
      <c r="N179" s="106">
        <v>0</v>
      </c>
      <c r="O179" s="106">
        <v>0</v>
      </c>
      <c r="P179" s="106">
        <f t="array" ref="P179">N179/1.18</f>
        <v>0</v>
      </c>
      <c r="Q179" s="106">
        <f t="array" ref="Q179">O179/1.18</f>
        <v>0</v>
      </c>
      <c r="R179" s="114"/>
      <c r="S179" s="114"/>
      <c r="T179" s="114"/>
      <c r="U179" s="114"/>
      <c r="V179" s="114"/>
      <c r="W179" s="370"/>
      <c r="X179" s="111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</row>
    <row r="180" spans="1:40" ht="16.5" thickBot="1" x14ac:dyDescent="0.3">
      <c r="A180" s="342" t="s">
        <v>4</v>
      </c>
      <c r="B180" s="6"/>
      <c r="C180" s="6"/>
      <c r="D180" s="366"/>
      <c r="E180" s="366"/>
      <c r="F180" s="366"/>
      <c r="G180" s="299"/>
      <c r="H180" s="366"/>
      <c r="I180" s="366"/>
      <c r="J180" s="357"/>
      <c r="K180" s="338"/>
      <c r="L180" s="357"/>
      <c r="M180" s="366"/>
      <c r="N180" s="299"/>
      <c r="O180" s="299"/>
      <c r="P180" s="299"/>
      <c r="Q180" s="299"/>
      <c r="R180" s="366"/>
      <c r="S180" s="366"/>
      <c r="T180" s="366"/>
      <c r="U180" s="366"/>
      <c r="V180" s="366"/>
      <c r="W180" s="371"/>
      <c r="X180" s="26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</row>
    <row r="181" spans="1:40" x14ac:dyDescent="0.25">
      <c r="C181" s="101"/>
      <c r="D181" s="92"/>
      <c r="E181" s="92"/>
      <c r="F181" s="92"/>
      <c r="G181" s="92"/>
      <c r="H181" s="92"/>
      <c r="N181" s="188"/>
      <c r="O181" s="78"/>
      <c r="P181" s="115"/>
      <c r="Q181" s="115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</row>
    <row r="182" spans="1:40" x14ac:dyDescent="0.25">
      <c r="B182" s="454" t="s">
        <v>52</v>
      </c>
      <c r="C182" s="454"/>
      <c r="D182" s="454"/>
      <c r="E182" s="454"/>
      <c r="F182" s="454"/>
      <c r="G182" s="92"/>
      <c r="H182" s="92"/>
      <c r="N182" s="188"/>
      <c r="O182" s="78"/>
      <c r="P182" s="115"/>
      <c r="Q182" s="115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</row>
    <row r="183" spans="1:40" x14ac:dyDescent="0.25">
      <c r="B183" s="13" t="s">
        <v>73</v>
      </c>
      <c r="N183" s="188"/>
      <c r="O183" s="78"/>
      <c r="P183" s="115"/>
      <c r="Q183" s="115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</row>
    <row r="184" spans="1:40" x14ac:dyDescent="0.25">
      <c r="B184" s="455" t="s">
        <v>53</v>
      </c>
      <c r="C184" s="455"/>
      <c r="D184" s="455"/>
      <c r="E184" s="455"/>
      <c r="F184" s="455"/>
      <c r="G184" s="455"/>
      <c r="H184" s="455"/>
      <c r="N184" s="188"/>
      <c r="O184" s="78"/>
      <c r="P184" s="115"/>
      <c r="Q184" s="115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</row>
    <row r="185" spans="1:40" x14ac:dyDescent="0.25">
      <c r="N185" s="188"/>
      <c r="O185" s="78"/>
      <c r="P185" s="115"/>
      <c r="Q185" s="115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</row>
    <row r="186" spans="1:40" ht="20.25" x14ac:dyDescent="0.3">
      <c r="C186" s="102"/>
      <c r="D186" s="102"/>
      <c r="E186" s="102"/>
      <c r="F186" s="102"/>
      <c r="G186" s="103"/>
      <c r="H186" s="102"/>
      <c r="I186" s="102"/>
      <c r="J186" s="102"/>
      <c r="K186" s="103"/>
      <c r="L186" s="102"/>
      <c r="M186" s="102"/>
      <c r="N186" s="300"/>
      <c r="O186" s="103"/>
      <c r="P186" s="301"/>
      <c r="Q186" s="301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</row>
    <row r="187" spans="1:40" ht="23.25" x14ac:dyDescent="0.35">
      <c r="C187" s="102"/>
      <c r="D187" s="102"/>
      <c r="E187" s="34" t="s">
        <v>128</v>
      </c>
      <c r="F187" s="34"/>
      <c r="G187" s="10"/>
      <c r="H187" s="339"/>
      <c r="I187" s="10"/>
      <c r="J187" s="11"/>
      <c r="K187" s="12"/>
      <c r="L187" s="11"/>
      <c r="M187" s="11"/>
      <c r="N187" s="10" t="s">
        <v>129</v>
      </c>
      <c r="O187" s="10"/>
      <c r="P187" s="10"/>
      <c r="Q187" s="340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</row>
    <row r="188" spans="1:40" ht="23.25" x14ac:dyDescent="0.35">
      <c r="C188" s="104"/>
      <c r="D188" s="104"/>
      <c r="E188" s="34"/>
      <c r="F188" s="8"/>
      <c r="G188" s="397"/>
      <c r="H188" s="339"/>
      <c r="I188" s="10"/>
      <c r="J188" s="11"/>
      <c r="K188" s="12"/>
      <c r="L188" s="11"/>
      <c r="M188" s="11"/>
      <c r="N188" s="410"/>
      <c r="O188" s="410"/>
      <c r="P188" s="11"/>
      <c r="Q188" s="340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</row>
    <row r="189" spans="1:40" ht="23.25" x14ac:dyDescent="0.35">
      <c r="C189" s="102"/>
      <c r="D189" s="102"/>
      <c r="E189" s="34" t="s">
        <v>24</v>
      </c>
      <c r="F189" s="34"/>
      <c r="G189" s="10"/>
      <c r="H189" s="339"/>
      <c r="I189" s="10"/>
      <c r="J189" s="11"/>
      <c r="K189" s="12"/>
      <c r="L189" s="11"/>
      <c r="M189" s="11"/>
      <c r="N189" s="397" t="s">
        <v>130</v>
      </c>
      <c r="O189" s="397"/>
      <c r="P189" s="11"/>
      <c r="Q189" s="340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</row>
    <row r="190" spans="1:40" ht="23.25" x14ac:dyDescent="0.35">
      <c r="C190" s="102"/>
      <c r="D190" s="102"/>
      <c r="E190" s="34"/>
      <c r="F190" s="8"/>
      <c r="G190" s="397"/>
      <c r="H190" s="339"/>
      <c r="I190" s="10"/>
      <c r="J190" s="11"/>
      <c r="K190" s="12"/>
      <c r="L190" s="11"/>
      <c r="M190" s="11"/>
      <c r="N190" s="410"/>
      <c r="O190" s="410"/>
      <c r="P190" s="11"/>
      <c r="Q190" s="340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</row>
    <row r="191" spans="1:40" ht="23.25" x14ac:dyDescent="0.35">
      <c r="C191" s="102"/>
      <c r="D191" s="102"/>
      <c r="E191" s="34" t="s">
        <v>19</v>
      </c>
      <c r="F191" s="34"/>
      <c r="G191" s="34"/>
      <c r="H191" s="34"/>
      <c r="I191" s="10"/>
      <c r="J191" s="11"/>
      <c r="K191" s="12"/>
      <c r="L191" s="11"/>
      <c r="M191" s="11"/>
      <c r="N191" s="10" t="s">
        <v>20</v>
      </c>
      <c r="O191" s="10"/>
      <c r="P191" s="10"/>
      <c r="Q191" s="341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</row>
    <row r="192" spans="1:40" ht="23.25" x14ac:dyDescent="0.3">
      <c r="E192" s="34"/>
      <c r="F192" s="8"/>
      <c r="G192" s="312"/>
      <c r="H192" s="313"/>
      <c r="I192" s="312"/>
      <c r="J192" s="314"/>
      <c r="K192" s="315"/>
      <c r="L192" s="11"/>
      <c r="M192" s="11"/>
      <c r="N192" s="410"/>
      <c r="O192" s="410"/>
      <c r="P192" s="11"/>
      <c r="Q192" s="316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</row>
    <row r="193" spans="5:40" ht="23.25" x14ac:dyDescent="0.3">
      <c r="E193" s="34"/>
      <c r="F193" s="8"/>
      <c r="G193" s="8"/>
      <c r="H193" s="9"/>
      <c r="I193" s="10"/>
      <c r="J193" s="11"/>
      <c r="K193" s="12"/>
      <c r="L193" s="11"/>
      <c r="M193" s="11"/>
      <c r="O193" s="7"/>
      <c r="P193" s="302"/>
      <c r="Q193" s="30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</row>
    <row r="194" spans="5:40" x14ac:dyDescent="0.25">
      <c r="N194" s="188"/>
      <c r="O194" s="78"/>
      <c r="P194" s="115"/>
      <c r="Q194" s="115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</row>
    <row r="195" spans="5:40" x14ac:dyDescent="0.25">
      <c r="G195" s="13"/>
      <c r="K195" s="13"/>
      <c r="N195" s="188"/>
      <c r="O195" s="78"/>
      <c r="P195" s="115"/>
      <c r="Q195" s="115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</row>
  </sheetData>
  <mergeCells count="25">
    <mergeCell ref="B184:H184"/>
    <mergeCell ref="N188:O188"/>
    <mergeCell ref="N190:O190"/>
    <mergeCell ref="N192:O192"/>
    <mergeCell ref="L17:M17"/>
    <mergeCell ref="D17:E17"/>
    <mergeCell ref="F17:G17"/>
    <mergeCell ref="H17:I17"/>
    <mergeCell ref="J17:K17"/>
    <mergeCell ref="S17:S18"/>
    <mergeCell ref="T17:T18"/>
    <mergeCell ref="U17:V17"/>
    <mergeCell ref="B182:F182"/>
    <mergeCell ref="A7:W7"/>
    <mergeCell ref="D8:S8"/>
    <mergeCell ref="R9:W9"/>
    <mergeCell ref="A16:A18"/>
    <mergeCell ref="B16:B18"/>
    <mergeCell ref="C16:C18"/>
    <mergeCell ref="D16:M16"/>
    <mergeCell ref="N16:O17"/>
    <mergeCell ref="P16:Q17"/>
    <mergeCell ref="R16:R18"/>
    <mergeCell ref="S16:V16"/>
    <mergeCell ref="W16:W18"/>
  </mergeCells>
  <conditionalFormatting sqref="B175">
    <cfRule type="duplicateValues" dxfId="2" priority="1"/>
  </conditionalFormatting>
  <conditionalFormatting sqref="B176:B179 B21:B22 B95:B97">
    <cfRule type="duplicateValues" dxfId="1" priority="2"/>
  </conditionalFormatting>
  <pageMargins left="0.31496062992125984" right="0.31496062992125984" top="0" bottom="0" header="0.31496062992125984" footer="0.31496062992125984"/>
  <pageSetup paperSize="9" scale="49" fitToHeight="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1"/>
  <sheetViews>
    <sheetView showZeros="0" zoomScale="60" zoomScaleNormal="60" zoomScaleSheetLayoutView="50" zoomScalePageLayoutView="40" workbookViewId="0">
      <pane xSplit="12" ySplit="21" topLeftCell="M174" activePane="bottomRight" state="frozen"/>
      <selection pane="topRight" activeCell="M1" sqref="M1"/>
      <selection pane="bottomLeft" activeCell="A22" sqref="A22"/>
      <selection pane="bottomRight" sqref="A1:AE190"/>
    </sheetView>
  </sheetViews>
  <sheetFormatPr defaultRowHeight="15.75" x14ac:dyDescent="0.25"/>
  <cols>
    <col min="1" max="1" width="9" style="13"/>
    <col min="2" max="2" width="35.625" style="13" customWidth="1"/>
    <col min="3" max="3" width="9.75" style="13" customWidth="1"/>
    <col min="4" max="4" width="7.5" style="13" customWidth="1"/>
    <col min="5" max="5" width="8.375" style="13" customWidth="1"/>
    <col min="6" max="6" width="7.875" style="13" customWidth="1"/>
    <col min="7" max="7" width="7.5" style="13" customWidth="1"/>
    <col min="8" max="8" width="9" style="188" customWidth="1"/>
    <col min="9" max="9" width="8.75" style="188" customWidth="1"/>
    <col min="10" max="10" width="9.875" style="188" customWidth="1"/>
    <col min="11" max="11" width="8.125" style="79" customWidth="1"/>
    <col min="12" max="12" width="7.25" style="188" customWidth="1"/>
    <col min="13" max="13" width="8.625" style="13" customWidth="1"/>
    <col min="14" max="14" width="6.875" style="13" customWidth="1"/>
    <col min="15" max="15" width="6.25" style="13" customWidth="1"/>
    <col min="16" max="16" width="6.75" style="13" customWidth="1"/>
    <col min="17" max="17" width="6.125" style="13" customWidth="1"/>
    <col min="18" max="18" width="10.5" style="79" customWidth="1"/>
    <col min="19" max="19" width="9" style="79"/>
    <col min="20" max="20" width="10.5" style="79" customWidth="1"/>
    <col min="21" max="21" width="9" style="79"/>
    <col min="22" max="22" width="9" style="188"/>
    <col min="23" max="23" width="10.375" style="13" bestFit="1" customWidth="1"/>
    <col min="24" max="24" width="9" style="13"/>
    <col min="25" max="25" width="17.125" style="13" customWidth="1"/>
    <col min="26" max="26" width="9" style="188"/>
    <col min="27" max="28" width="9" style="13"/>
    <col min="29" max="29" width="6.75" style="13" customWidth="1"/>
    <col min="30" max="30" width="7.875" style="13" customWidth="1"/>
    <col min="31" max="31" width="9" style="78"/>
    <col min="32" max="16384" width="9" style="13"/>
  </cols>
  <sheetData>
    <row r="1" spans="1:31" ht="18.75" x14ac:dyDescent="0.3">
      <c r="R1" s="188"/>
      <c r="S1" s="188"/>
      <c r="T1" s="188"/>
      <c r="AA1" s="27"/>
      <c r="AB1" s="27"/>
      <c r="AC1" s="27"/>
      <c r="AD1" s="191" t="s">
        <v>74</v>
      </c>
    </row>
    <row r="2" spans="1:31" ht="18.75" x14ac:dyDescent="0.3">
      <c r="R2" s="188"/>
      <c r="S2" s="188"/>
      <c r="T2" s="188"/>
      <c r="AA2" s="27"/>
      <c r="AB2" s="27"/>
      <c r="AC2" s="191" t="s">
        <v>13</v>
      </c>
    </row>
    <row r="3" spans="1:31" ht="18.75" x14ac:dyDescent="0.3">
      <c r="R3" s="188"/>
      <c r="S3" s="188"/>
      <c r="T3" s="188"/>
      <c r="AA3" s="27"/>
      <c r="AB3" s="27"/>
      <c r="AC3" s="78" t="s">
        <v>21</v>
      </c>
    </row>
    <row r="4" spans="1:31" x14ac:dyDescent="0.25">
      <c r="R4" s="188"/>
      <c r="S4" s="188"/>
      <c r="T4" s="188"/>
      <c r="AD4" s="20"/>
    </row>
    <row r="5" spans="1:31" x14ac:dyDescent="0.25">
      <c r="R5" s="188"/>
      <c r="S5" s="188"/>
      <c r="T5" s="188"/>
    </row>
    <row r="6" spans="1:31" ht="25.5" x14ac:dyDescent="0.35">
      <c r="A6" s="446" t="s">
        <v>137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</row>
    <row r="7" spans="1:31" ht="25.5" x14ac:dyDescent="0.35">
      <c r="A7" s="80"/>
      <c r="B7" s="80"/>
      <c r="C7" s="80"/>
      <c r="D7" s="80"/>
      <c r="E7" s="80"/>
      <c r="F7" s="80"/>
      <c r="G7" s="80"/>
      <c r="H7" s="189"/>
      <c r="I7" s="189"/>
      <c r="J7" s="189"/>
      <c r="K7" s="304"/>
      <c r="L7" s="189"/>
      <c r="M7" s="81" t="s">
        <v>237</v>
      </c>
      <c r="N7" s="402"/>
      <c r="O7" s="80"/>
      <c r="P7" s="80"/>
      <c r="Q7" s="80"/>
      <c r="R7" s="189"/>
      <c r="S7" s="189"/>
      <c r="T7" s="189"/>
      <c r="U7" s="304"/>
      <c r="V7" s="189"/>
      <c r="W7" s="80"/>
      <c r="X7" s="80"/>
      <c r="Y7" s="80"/>
      <c r="Z7" s="189"/>
      <c r="AA7" s="80"/>
      <c r="AB7" s="80"/>
      <c r="AC7" s="80"/>
      <c r="AD7" s="80"/>
      <c r="AE7" s="192"/>
    </row>
    <row r="8" spans="1:31" ht="18.75" x14ac:dyDescent="0.25">
      <c r="R8" s="188"/>
      <c r="S8" s="188"/>
      <c r="T8" s="188"/>
      <c r="AD8" s="191" t="s">
        <v>14</v>
      </c>
    </row>
    <row r="9" spans="1:31" ht="18.75" x14ac:dyDescent="0.25">
      <c r="R9" s="188"/>
      <c r="S9" s="188"/>
      <c r="T9" s="188"/>
      <c r="U9" s="456" t="s">
        <v>134</v>
      </c>
      <c r="V9" s="456"/>
      <c r="W9" s="456"/>
      <c r="X9" s="456"/>
      <c r="Y9" s="456"/>
      <c r="Z9" s="456"/>
      <c r="AA9" s="456"/>
      <c r="AB9" s="456"/>
      <c r="AC9" s="456"/>
      <c r="AD9" s="456"/>
      <c r="AE9" s="456"/>
    </row>
    <row r="10" spans="1:31" ht="18.75" x14ac:dyDescent="0.3">
      <c r="R10" s="188"/>
      <c r="S10" s="188"/>
      <c r="T10" s="188"/>
      <c r="U10" s="305"/>
      <c r="V10" s="187"/>
      <c r="W10" s="407"/>
      <c r="X10" s="407"/>
      <c r="Y10" s="407"/>
      <c r="Z10" s="187"/>
      <c r="AA10" s="407"/>
      <c r="AB10" s="420" t="s">
        <v>23</v>
      </c>
      <c r="AC10" s="420"/>
      <c r="AD10" s="420"/>
      <c r="AE10" s="420"/>
    </row>
    <row r="11" spans="1:31" x14ac:dyDescent="0.25">
      <c r="R11" s="188"/>
      <c r="S11" s="188"/>
      <c r="T11" s="188"/>
    </row>
    <row r="12" spans="1:31" ht="19.5" thickBot="1" x14ac:dyDescent="0.35">
      <c r="R12" s="188"/>
      <c r="S12" s="188"/>
      <c r="T12" s="188"/>
      <c r="AA12" s="82"/>
      <c r="AB12" s="83"/>
      <c r="AC12" s="83"/>
      <c r="AD12" s="457" t="s">
        <v>15</v>
      </c>
      <c r="AE12" s="457"/>
    </row>
    <row r="13" spans="1:31" ht="18.75" x14ac:dyDescent="0.3">
      <c r="R13" s="188"/>
      <c r="S13" s="188"/>
      <c r="T13" s="188"/>
      <c r="AB13" s="27"/>
      <c r="AC13" s="191" t="s">
        <v>135</v>
      </c>
      <c r="AE13" s="13"/>
    </row>
    <row r="14" spans="1:31" ht="18.75" x14ac:dyDescent="0.3">
      <c r="R14" s="188"/>
      <c r="S14" s="188"/>
      <c r="T14" s="188"/>
      <c r="AB14" s="27"/>
      <c r="AC14" s="27"/>
      <c r="AD14" s="27"/>
      <c r="AE14" s="191" t="s">
        <v>16</v>
      </c>
    </row>
    <row r="15" spans="1:31" ht="16.5" thickBot="1" x14ac:dyDescent="0.3">
      <c r="H15" s="462"/>
      <c r="I15" s="462"/>
      <c r="J15" s="462"/>
      <c r="K15" s="462"/>
      <c r="L15" s="462"/>
      <c r="R15" s="188"/>
      <c r="S15" s="188"/>
      <c r="T15" s="188"/>
    </row>
    <row r="16" spans="1:31" ht="15.75" customHeight="1" x14ac:dyDescent="0.25">
      <c r="A16" s="458" t="s">
        <v>31</v>
      </c>
      <c r="B16" s="460" t="s">
        <v>54</v>
      </c>
      <c r="C16" s="460" t="s">
        <v>55</v>
      </c>
      <c r="D16" s="460"/>
      <c r="E16" s="460"/>
      <c r="F16" s="460"/>
      <c r="G16" s="460"/>
      <c r="H16" s="463" t="s">
        <v>79</v>
      </c>
      <c r="I16" s="463"/>
      <c r="J16" s="463"/>
      <c r="K16" s="463"/>
      <c r="L16" s="463"/>
      <c r="M16" s="460" t="s">
        <v>56</v>
      </c>
      <c r="N16" s="460"/>
      <c r="O16" s="460"/>
      <c r="P16" s="460"/>
      <c r="Q16" s="460"/>
      <c r="R16" s="463" t="s">
        <v>78</v>
      </c>
      <c r="S16" s="463"/>
      <c r="T16" s="463"/>
      <c r="U16" s="463"/>
      <c r="V16" s="463"/>
      <c r="W16" s="465" t="s">
        <v>57</v>
      </c>
      <c r="X16" s="465"/>
      <c r="Y16" s="465"/>
      <c r="Z16" s="465"/>
      <c r="AA16" s="465"/>
      <c r="AB16" s="465"/>
      <c r="AC16" s="465"/>
      <c r="AD16" s="465"/>
      <c r="AE16" s="466"/>
    </row>
    <row r="17" spans="1:31" x14ac:dyDescent="0.25">
      <c r="A17" s="459"/>
      <c r="B17" s="461"/>
      <c r="C17" s="461"/>
      <c r="D17" s="461"/>
      <c r="E17" s="461"/>
      <c r="F17" s="461"/>
      <c r="G17" s="461"/>
      <c r="H17" s="464"/>
      <c r="I17" s="464"/>
      <c r="J17" s="464"/>
      <c r="K17" s="464"/>
      <c r="L17" s="464"/>
      <c r="M17" s="461"/>
      <c r="N17" s="461"/>
      <c r="O17" s="461"/>
      <c r="P17" s="461"/>
      <c r="Q17" s="461"/>
      <c r="R17" s="464"/>
      <c r="S17" s="464"/>
      <c r="T17" s="464"/>
      <c r="U17" s="464"/>
      <c r="V17" s="464"/>
      <c r="W17" s="467" t="s">
        <v>58</v>
      </c>
      <c r="X17" s="467"/>
      <c r="Y17" s="467"/>
      <c r="Z17" s="467"/>
      <c r="AA17" s="467" t="s">
        <v>59</v>
      </c>
      <c r="AB17" s="467"/>
      <c r="AC17" s="467"/>
      <c r="AD17" s="467"/>
      <c r="AE17" s="468"/>
    </row>
    <row r="18" spans="1:31" ht="78.75" x14ac:dyDescent="0.25">
      <c r="A18" s="459"/>
      <c r="B18" s="461"/>
      <c r="C18" s="409" t="s">
        <v>60</v>
      </c>
      <c r="D18" s="409" t="s">
        <v>61</v>
      </c>
      <c r="E18" s="409" t="s">
        <v>62</v>
      </c>
      <c r="F18" s="409" t="s">
        <v>63</v>
      </c>
      <c r="G18" s="409" t="s">
        <v>64</v>
      </c>
      <c r="H18" s="406" t="s">
        <v>60</v>
      </c>
      <c r="I18" s="406" t="s">
        <v>61</v>
      </c>
      <c r="J18" s="406" t="s">
        <v>62</v>
      </c>
      <c r="K18" s="406" t="s">
        <v>63</v>
      </c>
      <c r="L18" s="406" t="s">
        <v>64</v>
      </c>
      <c r="M18" s="409" t="s">
        <v>60</v>
      </c>
      <c r="N18" s="409" t="s">
        <v>61</v>
      </c>
      <c r="O18" s="409" t="s">
        <v>62</v>
      </c>
      <c r="P18" s="409" t="s">
        <v>63</v>
      </c>
      <c r="Q18" s="409" t="s">
        <v>64</v>
      </c>
      <c r="R18" s="406" t="s">
        <v>60</v>
      </c>
      <c r="S18" s="406" t="s">
        <v>61</v>
      </c>
      <c r="T18" s="406" t="s">
        <v>62</v>
      </c>
      <c r="U18" s="406" t="s">
        <v>63</v>
      </c>
      <c r="V18" s="406" t="s">
        <v>64</v>
      </c>
      <c r="W18" s="409" t="s">
        <v>65</v>
      </c>
      <c r="X18" s="84" t="s">
        <v>66</v>
      </c>
      <c r="Y18" s="84" t="s">
        <v>67</v>
      </c>
      <c r="Z18" s="406" t="s">
        <v>68</v>
      </c>
      <c r="AA18" s="409" t="s">
        <v>69</v>
      </c>
      <c r="AB18" s="84" t="s">
        <v>66</v>
      </c>
      <c r="AC18" s="93" t="s">
        <v>70</v>
      </c>
      <c r="AD18" s="93" t="s">
        <v>71</v>
      </c>
      <c r="AE18" s="372" t="s">
        <v>77</v>
      </c>
    </row>
    <row r="19" spans="1:31" x14ac:dyDescent="0.25">
      <c r="A19" s="408">
        <v>1</v>
      </c>
      <c r="B19" s="409">
        <v>2</v>
      </c>
      <c r="C19" s="409">
        <v>3</v>
      </c>
      <c r="D19" s="409">
        <v>4</v>
      </c>
      <c r="E19" s="409">
        <v>5</v>
      </c>
      <c r="F19" s="409">
        <v>6</v>
      </c>
      <c r="G19" s="409">
        <v>7</v>
      </c>
      <c r="H19" s="409">
        <v>8</v>
      </c>
      <c r="I19" s="409">
        <v>9</v>
      </c>
      <c r="J19" s="409">
        <v>10</v>
      </c>
      <c r="K19" s="409">
        <v>11</v>
      </c>
      <c r="L19" s="409">
        <v>12</v>
      </c>
      <c r="M19" s="409">
        <v>13</v>
      </c>
      <c r="N19" s="409">
        <v>14</v>
      </c>
      <c r="O19" s="409">
        <v>15</v>
      </c>
      <c r="P19" s="409">
        <v>16</v>
      </c>
      <c r="Q19" s="409">
        <v>17</v>
      </c>
      <c r="R19" s="409">
        <v>18</v>
      </c>
      <c r="S19" s="409">
        <v>19</v>
      </c>
      <c r="T19" s="409">
        <v>20</v>
      </c>
      <c r="U19" s="409">
        <v>21</v>
      </c>
      <c r="V19" s="409">
        <v>22</v>
      </c>
      <c r="W19" s="409">
        <v>23</v>
      </c>
      <c r="X19" s="409">
        <v>24</v>
      </c>
      <c r="Y19" s="409">
        <v>25</v>
      </c>
      <c r="Z19" s="409">
        <v>26</v>
      </c>
      <c r="AA19" s="409">
        <v>27</v>
      </c>
      <c r="AB19" s="409">
        <v>28</v>
      </c>
      <c r="AC19" s="409">
        <v>29</v>
      </c>
      <c r="AD19" s="409">
        <v>30</v>
      </c>
      <c r="AE19" s="372">
        <v>31</v>
      </c>
    </row>
    <row r="20" spans="1:31" x14ac:dyDescent="0.25">
      <c r="A20" s="403"/>
      <c r="B20" s="404" t="s">
        <v>60</v>
      </c>
      <c r="C20" s="15">
        <f t="shared" ref="C20:Q20" si="0">C21+C151</f>
        <v>0</v>
      </c>
      <c r="D20" s="15">
        <f t="shared" si="0"/>
        <v>0</v>
      </c>
      <c r="E20" s="15">
        <f t="shared" si="0"/>
        <v>0</v>
      </c>
      <c r="F20" s="15">
        <f t="shared" si="0"/>
        <v>0</v>
      </c>
      <c r="G20" s="97">
        <f t="shared" si="0"/>
        <v>0</v>
      </c>
      <c r="H20" s="97">
        <f t="shared" si="0"/>
        <v>563.97240141599991</v>
      </c>
      <c r="I20" s="97">
        <f t="shared" si="0"/>
        <v>88.324968028399979</v>
      </c>
      <c r="J20" s="97">
        <f t="shared" si="0"/>
        <v>401.95341338759994</v>
      </c>
      <c r="K20" s="97">
        <f t="shared" si="0"/>
        <v>73.694019999999995</v>
      </c>
      <c r="L20" s="97">
        <f t="shared" si="0"/>
        <v>0</v>
      </c>
      <c r="M20" s="97">
        <f t="shared" si="0"/>
        <v>0</v>
      </c>
      <c r="N20" s="97">
        <f t="shared" si="0"/>
        <v>0</v>
      </c>
      <c r="O20" s="97">
        <f t="shared" si="0"/>
        <v>0</v>
      </c>
      <c r="P20" s="97">
        <f t="shared" si="0"/>
        <v>0</v>
      </c>
      <c r="Q20" s="97">
        <f t="shared" si="0"/>
        <v>0</v>
      </c>
      <c r="R20" s="97">
        <f>S20+T20+U20+V20</f>
        <v>305.91557469179997</v>
      </c>
      <c r="S20" s="97">
        <f t="shared" ref="S20:AE20" si="1">S21+S151</f>
        <v>53.802558562399994</v>
      </c>
      <c r="T20" s="97">
        <f t="shared" si="1"/>
        <v>178.4189961294</v>
      </c>
      <c r="U20" s="97">
        <f t="shared" si="1"/>
        <v>73.694019999999995</v>
      </c>
      <c r="V20" s="97">
        <f t="shared" si="1"/>
        <v>0</v>
      </c>
      <c r="W20" s="97"/>
      <c r="X20" s="97"/>
      <c r="Y20" s="97">
        <f t="shared" si="1"/>
        <v>0</v>
      </c>
      <c r="Z20" s="97">
        <f t="shared" si="1"/>
        <v>2.85</v>
      </c>
      <c r="AA20" s="97">
        <f t="shared" si="1"/>
        <v>0</v>
      </c>
      <c r="AB20" s="97">
        <f t="shared" si="1"/>
        <v>0</v>
      </c>
      <c r="AC20" s="97">
        <f t="shared" si="1"/>
        <v>0</v>
      </c>
      <c r="AD20" s="97">
        <f t="shared" si="1"/>
        <v>0</v>
      </c>
      <c r="AE20" s="353">
        <f t="shared" si="1"/>
        <v>44.393000000000008</v>
      </c>
    </row>
    <row r="21" spans="1:31" ht="31.5" x14ac:dyDescent="0.25">
      <c r="A21" s="4">
        <v>1</v>
      </c>
      <c r="B21" s="404" t="s">
        <v>12</v>
      </c>
      <c r="C21" s="18">
        <f>SUM(C24:C137)</f>
        <v>0</v>
      </c>
      <c r="D21" s="18">
        <f t="shared" ref="D21:V21" si="2">SUM(D24:D137)</f>
        <v>0</v>
      </c>
      <c r="E21" s="18">
        <f t="shared" si="2"/>
        <v>0</v>
      </c>
      <c r="F21" s="18">
        <f t="shared" si="2"/>
        <v>0</v>
      </c>
      <c r="G21" s="18">
        <f t="shared" si="2"/>
        <v>0</v>
      </c>
      <c r="H21" s="18">
        <f t="shared" si="2"/>
        <v>263.36564830600003</v>
      </c>
      <c r="I21" s="18">
        <f t="shared" si="2"/>
        <v>67.728077845999977</v>
      </c>
      <c r="J21" s="18">
        <f t="shared" si="2"/>
        <v>121.94355046</v>
      </c>
      <c r="K21" s="18">
        <f t="shared" si="2"/>
        <v>73.694019999999995</v>
      </c>
      <c r="L21" s="18">
        <f t="shared" si="2"/>
        <v>0</v>
      </c>
      <c r="M21" s="18">
        <f t="shared" si="2"/>
        <v>0</v>
      </c>
      <c r="N21" s="18">
        <f t="shared" si="2"/>
        <v>0</v>
      </c>
      <c r="O21" s="18">
        <f t="shared" si="2"/>
        <v>0</v>
      </c>
      <c r="P21" s="18">
        <f t="shared" si="2"/>
        <v>0</v>
      </c>
      <c r="Q21" s="18">
        <f t="shared" si="2"/>
        <v>0</v>
      </c>
      <c r="R21" s="18">
        <f t="shared" si="2"/>
        <v>137.18786378999999</v>
      </c>
      <c r="S21" s="18">
        <f t="shared" si="2"/>
        <v>33.205668379999992</v>
      </c>
      <c r="T21" s="18">
        <f t="shared" si="2"/>
        <v>30.288175410000001</v>
      </c>
      <c r="U21" s="18">
        <f t="shared" si="2"/>
        <v>73.694019999999995</v>
      </c>
      <c r="V21" s="18">
        <f t="shared" si="2"/>
        <v>0</v>
      </c>
      <c r="W21" s="18"/>
      <c r="X21" s="18"/>
      <c r="Y21" s="18">
        <f>SUM(Y24:Y137)</f>
        <v>0</v>
      </c>
      <c r="Z21" s="18">
        <f>SUM(Z24:Z137)</f>
        <v>2</v>
      </c>
      <c r="AA21" s="18"/>
      <c r="AB21" s="18"/>
      <c r="AC21" s="18">
        <f>SUM(AC24:AC137)</f>
        <v>0</v>
      </c>
      <c r="AD21" s="18">
        <f>SUM(AD24:AD137)</f>
        <v>0</v>
      </c>
      <c r="AE21" s="354">
        <f>SUM(AE24:AE137)</f>
        <v>0</v>
      </c>
    </row>
    <row r="22" spans="1:31" ht="31.5" x14ac:dyDescent="0.25">
      <c r="A22" s="4" t="s">
        <v>1</v>
      </c>
      <c r="B22" s="332" t="s">
        <v>11</v>
      </c>
      <c r="C22" s="18">
        <f>SUM(C24:C136)</f>
        <v>0</v>
      </c>
      <c r="D22" s="18">
        <f t="shared" ref="D22:V22" si="3">SUM(D24:D136)</f>
        <v>0</v>
      </c>
      <c r="E22" s="18">
        <f t="shared" si="3"/>
        <v>0</v>
      </c>
      <c r="F22" s="18">
        <f t="shared" si="3"/>
        <v>0</v>
      </c>
      <c r="G22" s="18">
        <f t="shared" si="3"/>
        <v>0</v>
      </c>
      <c r="H22" s="18">
        <f t="shared" si="3"/>
        <v>189.671628306</v>
      </c>
      <c r="I22" s="18">
        <f t="shared" si="3"/>
        <v>67.728077845999977</v>
      </c>
      <c r="J22" s="18">
        <f t="shared" si="3"/>
        <v>121.94355046</v>
      </c>
      <c r="K22" s="18">
        <f t="shared" si="3"/>
        <v>0</v>
      </c>
      <c r="L22" s="18">
        <f t="shared" si="3"/>
        <v>0</v>
      </c>
      <c r="M22" s="18">
        <f t="shared" si="3"/>
        <v>0</v>
      </c>
      <c r="N22" s="18">
        <f t="shared" si="3"/>
        <v>0</v>
      </c>
      <c r="O22" s="18">
        <f t="shared" si="3"/>
        <v>0</v>
      </c>
      <c r="P22" s="18">
        <f t="shared" si="3"/>
        <v>0</v>
      </c>
      <c r="Q22" s="18">
        <f t="shared" si="3"/>
        <v>0</v>
      </c>
      <c r="R22" s="18">
        <f t="shared" si="3"/>
        <v>63.49384379</v>
      </c>
      <c r="S22" s="18">
        <f t="shared" si="3"/>
        <v>33.205668379999992</v>
      </c>
      <c r="T22" s="18">
        <f t="shared" si="3"/>
        <v>30.288175410000001</v>
      </c>
      <c r="U22" s="18">
        <f t="shared" si="3"/>
        <v>0</v>
      </c>
      <c r="V22" s="18">
        <f t="shared" si="3"/>
        <v>0</v>
      </c>
      <c r="W22" s="18"/>
      <c r="X22" s="18"/>
      <c r="Y22" s="18">
        <f>SUM(Y24:Y137)</f>
        <v>0</v>
      </c>
      <c r="Z22" s="18">
        <f>SUM(Z24:Z137)</f>
        <v>2</v>
      </c>
      <c r="AA22" s="362"/>
      <c r="AB22" s="362"/>
      <c r="AC22" s="18">
        <f>SUM(AC24:AC137)</f>
        <v>0</v>
      </c>
      <c r="AD22" s="18">
        <f>SUM(AD24:AD137)</f>
        <v>0</v>
      </c>
      <c r="AE22" s="354">
        <f>SUM(AE24:AE137)</f>
        <v>0</v>
      </c>
    </row>
    <row r="23" spans="1:31" x14ac:dyDescent="0.25">
      <c r="A23" s="209">
        <v>1</v>
      </c>
      <c r="B23" s="194" t="s">
        <v>18</v>
      </c>
      <c r="C23" s="15"/>
      <c r="D23" s="336"/>
      <c r="E23" s="336"/>
      <c r="F23" s="336"/>
      <c r="G23" s="18"/>
      <c r="H23" s="14"/>
      <c r="I23" s="14"/>
      <c r="J23" s="14"/>
      <c r="K23" s="22"/>
      <c r="L23" s="14"/>
      <c r="M23" s="22"/>
      <c r="N23" s="22"/>
      <c r="O23" s="22"/>
      <c r="P23" s="22"/>
      <c r="Q23" s="22"/>
      <c r="R23" s="14"/>
      <c r="S23" s="14"/>
      <c r="T23" s="14"/>
      <c r="U23" s="22"/>
      <c r="V23" s="14"/>
      <c r="W23" s="5"/>
      <c r="X23" s="5"/>
      <c r="Y23" s="5"/>
      <c r="Z23" s="23"/>
      <c r="AA23" s="5"/>
      <c r="AB23" s="5"/>
      <c r="AC23" s="5"/>
      <c r="AD23" s="5"/>
      <c r="AE23" s="91"/>
    </row>
    <row r="24" spans="1:31" ht="31.5" x14ac:dyDescent="0.25">
      <c r="A24" s="209">
        <v>2</v>
      </c>
      <c r="B24" s="376" t="s">
        <v>139</v>
      </c>
      <c r="C24" s="335">
        <f>SUM(D24:G24)</f>
        <v>0</v>
      </c>
      <c r="D24" s="336"/>
      <c r="E24" s="336"/>
      <c r="F24" s="336"/>
      <c r="G24" s="18"/>
      <c r="H24" s="14">
        <f>SUM(I24:L24)</f>
        <v>0.39817967199999998</v>
      </c>
      <c r="I24" s="14">
        <v>0.39817967199999998</v>
      </c>
      <c r="J24" s="21"/>
      <c r="K24" s="335"/>
      <c r="L24" s="21"/>
      <c r="M24" s="364">
        <f>SUM(N24:Q24)</f>
        <v>0</v>
      </c>
      <c r="N24" s="364"/>
      <c r="O24" s="364"/>
      <c r="P24" s="364"/>
      <c r="Q24" s="364"/>
      <c r="R24" s="21">
        <f>SUM(S24:V24)</f>
        <v>0</v>
      </c>
      <c r="S24" s="21"/>
      <c r="T24" s="21"/>
      <c r="U24" s="21"/>
      <c r="V24" s="14"/>
      <c r="W24" s="90"/>
      <c r="X24" s="19"/>
      <c r="Y24" s="88"/>
      <c r="Z24" s="23"/>
      <c r="AA24" s="90"/>
      <c r="AB24" s="19"/>
      <c r="AC24" s="88"/>
      <c r="AD24" s="88"/>
      <c r="AE24" s="91"/>
    </row>
    <row r="25" spans="1:31" ht="31.5" x14ac:dyDescent="0.25">
      <c r="A25" s="209">
        <v>3</v>
      </c>
      <c r="B25" s="376" t="s">
        <v>140</v>
      </c>
      <c r="C25" s="335">
        <f t="shared" ref="C25:C86" si="4">SUM(D25:G25)</f>
        <v>0</v>
      </c>
      <c r="D25" s="336"/>
      <c r="E25" s="336"/>
      <c r="F25" s="336"/>
      <c r="G25" s="18"/>
      <c r="H25" s="14">
        <f t="shared" ref="H25:H88" si="5">SUM(I25:L25)</f>
        <v>0.60954032800000002</v>
      </c>
      <c r="I25" s="14">
        <v>0.60954032800000002</v>
      </c>
      <c r="J25" s="21"/>
      <c r="K25" s="335"/>
      <c r="L25" s="21"/>
      <c r="M25" s="364">
        <f t="shared" ref="M25:M86" si="6">SUM(N25:Q25)</f>
        <v>0</v>
      </c>
      <c r="N25" s="364"/>
      <c r="O25" s="364"/>
      <c r="P25" s="364"/>
      <c r="Q25" s="364"/>
      <c r="R25" s="21">
        <f t="shared" ref="R25:R88" si="7">SUM(S25:V25)</f>
        <v>0</v>
      </c>
      <c r="S25" s="21"/>
      <c r="T25" s="21"/>
      <c r="U25" s="21"/>
      <c r="V25" s="14"/>
      <c r="W25" s="90"/>
      <c r="X25" s="19"/>
      <c r="Y25" s="88"/>
      <c r="Z25" s="23"/>
      <c r="AA25" s="90"/>
      <c r="AB25" s="19"/>
      <c r="AC25" s="88"/>
      <c r="AD25" s="88"/>
      <c r="AE25" s="91"/>
    </row>
    <row r="26" spans="1:31" x14ac:dyDescent="0.25">
      <c r="A26" s="209">
        <v>4</v>
      </c>
      <c r="B26" s="196" t="s">
        <v>121</v>
      </c>
      <c r="C26" s="335">
        <f t="shared" si="4"/>
        <v>0</v>
      </c>
      <c r="D26" s="336"/>
      <c r="E26" s="336"/>
      <c r="F26" s="336"/>
      <c r="G26" s="356"/>
      <c r="H26" s="14">
        <f t="shared" si="5"/>
        <v>0</v>
      </c>
      <c r="I26" s="14"/>
      <c r="J26" s="21"/>
      <c r="K26" s="335"/>
      <c r="L26" s="21"/>
      <c r="M26" s="364">
        <f t="shared" si="6"/>
        <v>0</v>
      </c>
      <c r="N26" s="364"/>
      <c r="O26" s="364"/>
      <c r="P26" s="364"/>
      <c r="Q26" s="364"/>
      <c r="R26" s="21">
        <f t="shared" si="7"/>
        <v>0</v>
      </c>
      <c r="S26" s="21"/>
      <c r="T26" s="21"/>
      <c r="U26" s="21"/>
      <c r="V26" s="14"/>
      <c r="W26" s="90"/>
      <c r="X26" s="19"/>
      <c r="Y26" s="88"/>
      <c r="Z26" s="23"/>
      <c r="AA26" s="90"/>
      <c r="AB26" s="19"/>
      <c r="AC26" s="88"/>
      <c r="AD26" s="88"/>
      <c r="AE26" s="91"/>
    </row>
    <row r="27" spans="1:31" ht="31.5" x14ac:dyDescent="0.25">
      <c r="A27" s="209">
        <v>5</v>
      </c>
      <c r="B27" s="376" t="s">
        <v>141</v>
      </c>
      <c r="C27" s="335">
        <f t="shared" si="4"/>
        <v>0</v>
      </c>
      <c r="D27" s="336"/>
      <c r="E27" s="336"/>
      <c r="F27" s="336"/>
      <c r="G27" s="356"/>
      <c r="H27" s="14">
        <f t="shared" si="5"/>
        <v>0.67841740000000006</v>
      </c>
      <c r="I27" s="14">
        <v>0.67841740000000006</v>
      </c>
      <c r="J27" s="21"/>
      <c r="K27" s="335"/>
      <c r="L27" s="21"/>
      <c r="M27" s="364">
        <f t="shared" si="6"/>
        <v>0</v>
      </c>
      <c r="N27" s="364"/>
      <c r="O27" s="364"/>
      <c r="P27" s="364"/>
      <c r="Q27" s="364"/>
      <c r="R27" s="21">
        <f t="shared" si="7"/>
        <v>0.67841740000000006</v>
      </c>
      <c r="S27" s="21">
        <v>0.67841740000000006</v>
      </c>
      <c r="T27" s="21"/>
      <c r="U27" s="21"/>
      <c r="V27" s="14"/>
      <c r="W27" s="90"/>
      <c r="X27" s="19"/>
      <c r="Y27" s="88"/>
      <c r="Z27" s="23"/>
      <c r="AA27" s="90"/>
      <c r="AB27" s="19"/>
      <c r="AC27" s="88"/>
      <c r="AD27" s="88"/>
      <c r="AE27" s="91"/>
    </row>
    <row r="28" spans="1:31" ht="31.5" x14ac:dyDescent="0.25">
      <c r="A28" s="209">
        <v>6</v>
      </c>
      <c r="B28" s="376" t="s">
        <v>142</v>
      </c>
      <c r="C28" s="335">
        <f t="shared" si="4"/>
        <v>0</v>
      </c>
      <c r="D28" s="336"/>
      <c r="E28" s="336"/>
      <c r="F28" s="336"/>
      <c r="G28" s="356"/>
      <c r="H28" s="14">
        <f t="shared" si="5"/>
        <v>0.34951717999999998</v>
      </c>
      <c r="I28" s="14">
        <v>0.34951717999999998</v>
      </c>
      <c r="J28" s="21"/>
      <c r="K28" s="335"/>
      <c r="L28" s="21"/>
      <c r="M28" s="364">
        <f t="shared" si="6"/>
        <v>0</v>
      </c>
      <c r="N28" s="364"/>
      <c r="O28" s="364"/>
      <c r="P28" s="364"/>
      <c r="Q28" s="364"/>
      <c r="R28" s="21">
        <f t="shared" si="7"/>
        <v>0.34951717999999998</v>
      </c>
      <c r="S28" s="21">
        <v>0.34951717999999998</v>
      </c>
      <c r="T28" s="21"/>
      <c r="U28" s="21"/>
      <c r="V28" s="14"/>
      <c r="W28" s="90"/>
      <c r="X28" s="19"/>
      <c r="Y28" s="88"/>
      <c r="Z28" s="23"/>
      <c r="AA28" s="90"/>
      <c r="AB28" s="19"/>
      <c r="AC28" s="88"/>
      <c r="AD28" s="88"/>
      <c r="AE28" s="91"/>
    </row>
    <row r="29" spans="1:31" ht="31.5" x14ac:dyDescent="0.25">
      <c r="A29" s="209">
        <v>7</v>
      </c>
      <c r="B29" s="376" t="s">
        <v>124</v>
      </c>
      <c r="C29" s="335">
        <f t="shared" si="4"/>
        <v>0</v>
      </c>
      <c r="D29" s="336"/>
      <c r="E29" s="336"/>
      <c r="F29" s="336"/>
      <c r="G29" s="356"/>
      <c r="H29" s="14">
        <f t="shared" si="5"/>
        <v>0.38010277999999997</v>
      </c>
      <c r="I29" s="14">
        <v>0.38010277999999997</v>
      </c>
      <c r="J29" s="21"/>
      <c r="K29" s="335"/>
      <c r="L29" s="21"/>
      <c r="M29" s="364">
        <f t="shared" si="6"/>
        <v>0</v>
      </c>
      <c r="N29" s="364"/>
      <c r="O29" s="364"/>
      <c r="P29" s="364"/>
      <c r="Q29" s="364"/>
      <c r="R29" s="21">
        <f t="shared" si="7"/>
        <v>0.38010277999999997</v>
      </c>
      <c r="S29" s="21">
        <v>0.38010277999999997</v>
      </c>
      <c r="T29" s="21"/>
      <c r="U29" s="21"/>
      <c r="V29" s="14"/>
      <c r="W29" s="90"/>
      <c r="X29" s="19"/>
      <c r="Y29" s="88"/>
      <c r="Z29" s="23"/>
      <c r="AA29" s="90"/>
      <c r="AB29" s="19"/>
      <c r="AC29" s="88"/>
      <c r="AD29" s="88"/>
      <c r="AE29" s="91"/>
    </row>
    <row r="30" spans="1:31" ht="31.5" x14ac:dyDescent="0.25">
      <c r="A30" s="209">
        <v>8</v>
      </c>
      <c r="B30" s="376" t="s">
        <v>143</v>
      </c>
      <c r="C30" s="335">
        <f t="shared" si="4"/>
        <v>0</v>
      </c>
      <c r="D30" s="336"/>
      <c r="E30" s="336"/>
      <c r="F30" s="336"/>
      <c r="G30" s="356"/>
      <c r="H30" s="14">
        <f t="shared" si="5"/>
        <v>0.32527596800000003</v>
      </c>
      <c r="I30" s="14">
        <v>0.32527596800000003</v>
      </c>
      <c r="J30" s="21"/>
      <c r="K30" s="335"/>
      <c r="L30" s="21"/>
      <c r="M30" s="364">
        <f t="shared" si="6"/>
        <v>0</v>
      </c>
      <c r="N30" s="364"/>
      <c r="O30" s="364"/>
      <c r="P30" s="364"/>
      <c r="Q30" s="364"/>
      <c r="R30" s="21">
        <f t="shared" si="7"/>
        <v>0</v>
      </c>
      <c r="S30" s="21">
        <v>0</v>
      </c>
      <c r="T30" s="21"/>
      <c r="U30" s="21"/>
      <c r="V30" s="14"/>
      <c r="W30" s="90"/>
      <c r="X30" s="19"/>
      <c r="Y30" s="88"/>
      <c r="Z30" s="23"/>
      <c r="AA30" s="90"/>
      <c r="AB30" s="19"/>
      <c r="AC30" s="88"/>
      <c r="AD30" s="88"/>
      <c r="AE30" s="91"/>
    </row>
    <row r="31" spans="1:31" ht="31.5" x14ac:dyDescent="0.25">
      <c r="A31" s="209">
        <v>9</v>
      </c>
      <c r="B31" s="376" t="s">
        <v>144</v>
      </c>
      <c r="C31" s="335">
        <f t="shared" si="4"/>
        <v>0</v>
      </c>
      <c r="D31" s="336"/>
      <c r="E31" s="336"/>
      <c r="F31" s="336"/>
      <c r="G31" s="356"/>
      <c r="H31" s="14">
        <f t="shared" si="5"/>
        <v>0.45671191999999999</v>
      </c>
      <c r="I31" s="14">
        <v>0.45671191999999999</v>
      </c>
      <c r="J31" s="21"/>
      <c r="K31" s="335"/>
      <c r="L31" s="21"/>
      <c r="M31" s="364">
        <f t="shared" si="6"/>
        <v>0</v>
      </c>
      <c r="N31" s="364"/>
      <c r="O31" s="364"/>
      <c r="P31" s="364"/>
      <c r="Q31" s="364"/>
      <c r="R31" s="21">
        <f t="shared" si="7"/>
        <v>0.45671191999999999</v>
      </c>
      <c r="S31" s="21">
        <v>0.45671191999999999</v>
      </c>
      <c r="T31" s="21"/>
      <c r="U31" s="21"/>
      <c r="V31" s="14"/>
      <c r="W31" s="90"/>
      <c r="X31" s="19"/>
      <c r="Y31" s="88"/>
      <c r="Z31" s="23"/>
      <c r="AA31" s="90"/>
      <c r="AB31" s="19"/>
      <c r="AC31" s="88"/>
      <c r="AD31" s="88"/>
      <c r="AE31" s="91"/>
    </row>
    <row r="32" spans="1:31" x14ac:dyDescent="0.25">
      <c r="A32" s="209">
        <v>10</v>
      </c>
      <c r="B32" s="196" t="s">
        <v>81</v>
      </c>
      <c r="C32" s="335">
        <f t="shared" si="4"/>
        <v>0</v>
      </c>
      <c r="D32" s="336"/>
      <c r="E32" s="336"/>
      <c r="F32" s="336"/>
      <c r="G32" s="356"/>
      <c r="H32" s="14">
        <f t="shared" si="5"/>
        <v>0</v>
      </c>
      <c r="I32" s="14"/>
      <c r="J32" s="21"/>
      <c r="K32" s="335"/>
      <c r="L32" s="21"/>
      <c r="M32" s="364">
        <f t="shared" si="6"/>
        <v>0</v>
      </c>
      <c r="N32" s="364"/>
      <c r="O32" s="364"/>
      <c r="P32" s="364"/>
      <c r="Q32" s="364"/>
      <c r="R32" s="21">
        <f t="shared" si="7"/>
        <v>0</v>
      </c>
      <c r="S32" s="21">
        <v>0</v>
      </c>
      <c r="T32" s="21"/>
      <c r="U32" s="21"/>
      <c r="V32" s="14"/>
      <c r="W32" s="90"/>
      <c r="X32" s="19"/>
      <c r="Y32" s="88"/>
      <c r="Z32" s="23"/>
      <c r="AA32" s="90"/>
      <c r="AB32" s="19"/>
      <c r="AC32" s="88"/>
      <c r="AD32" s="88"/>
      <c r="AE32" s="91"/>
    </row>
    <row r="33" spans="1:31" ht="47.25" x14ac:dyDescent="0.25">
      <c r="A33" s="209">
        <v>11</v>
      </c>
      <c r="B33" s="117" t="s">
        <v>122</v>
      </c>
      <c r="C33" s="335">
        <f t="shared" si="4"/>
        <v>0</v>
      </c>
      <c r="D33" s="336"/>
      <c r="E33" s="336"/>
      <c r="F33" s="336"/>
      <c r="G33" s="356"/>
      <c r="H33" s="14">
        <f t="shared" si="5"/>
        <v>5.9312089999999998E-2</v>
      </c>
      <c r="I33" s="14">
        <v>5.9312089999999998E-2</v>
      </c>
      <c r="J33" s="21"/>
      <c r="K33" s="335"/>
      <c r="L33" s="21"/>
      <c r="M33" s="364">
        <f t="shared" si="6"/>
        <v>0</v>
      </c>
      <c r="N33" s="364"/>
      <c r="O33" s="364"/>
      <c r="P33" s="364"/>
      <c r="Q33" s="364"/>
      <c r="R33" s="21">
        <f t="shared" si="7"/>
        <v>5.9312089999999998E-2</v>
      </c>
      <c r="S33" s="21">
        <v>5.9312089999999998E-2</v>
      </c>
      <c r="T33" s="21"/>
      <c r="U33" s="21"/>
      <c r="V33" s="14"/>
      <c r="W33" s="90"/>
      <c r="X33" s="19"/>
      <c r="Y33" s="88"/>
      <c r="Z33" s="23"/>
      <c r="AA33" s="90"/>
      <c r="AB33" s="19"/>
      <c r="AC33" s="88"/>
      <c r="AD33" s="88"/>
      <c r="AE33" s="91"/>
    </row>
    <row r="34" spans="1:31" ht="47.25" x14ac:dyDescent="0.25">
      <c r="A34" s="209">
        <v>12</v>
      </c>
      <c r="B34" s="197" t="s">
        <v>145</v>
      </c>
      <c r="C34" s="335">
        <f t="shared" si="4"/>
        <v>0</v>
      </c>
      <c r="D34" s="336"/>
      <c r="E34" s="336"/>
      <c r="F34" s="336"/>
      <c r="G34" s="356"/>
      <c r="H34" s="14">
        <f t="shared" si="5"/>
        <v>0.215324984</v>
      </c>
      <c r="I34" s="14">
        <v>0.215324984</v>
      </c>
      <c r="J34" s="21"/>
      <c r="K34" s="335"/>
      <c r="L34" s="21"/>
      <c r="M34" s="364">
        <f t="shared" si="6"/>
        <v>0</v>
      </c>
      <c r="N34" s="364"/>
      <c r="O34" s="364"/>
      <c r="P34" s="364"/>
      <c r="Q34" s="364"/>
      <c r="R34" s="21">
        <f t="shared" si="7"/>
        <v>0</v>
      </c>
      <c r="S34" s="21"/>
      <c r="T34" s="21"/>
      <c r="U34" s="21"/>
      <c r="V34" s="14"/>
      <c r="W34" s="90"/>
      <c r="X34" s="19"/>
      <c r="Y34" s="88"/>
      <c r="Z34" s="23"/>
      <c r="AA34" s="90"/>
      <c r="AB34" s="19"/>
      <c r="AC34" s="88"/>
      <c r="AD34" s="88"/>
      <c r="AE34" s="91"/>
    </row>
    <row r="35" spans="1:31" ht="31.5" x14ac:dyDescent="0.25">
      <c r="A35" s="209">
        <v>13</v>
      </c>
      <c r="B35" s="376" t="s">
        <v>146</v>
      </c>
      <c r="C35" s="335">
        <f t="shared" si="4"/>
        <v>0</v>
      </c>
      <c r="D35" s="336"/>
      <c r="E35" s="336"/>
      <c r="F35" s="336"/>
      <c r="G35" s="356"/>
      <c r="H35" s="14">
        <f t="shared" si="5"/>
        <v>0.165090968</v>
      </c>
      <c r="I35" s="14">
        <v>0.165090968</v>
      </c>
      <c r="J35" s="21"/>
      <c r="K35" s="335"/>
      <c r="L35" s="21"/>
      <c r="M35" s="364">
        <f t="shared" si="6"/>
        <v>0</v>
      </c>
      <c r="N35" s="364"/>
      <c r="O35" s="364"/>
      <c r="P35" s="364"/>
      <c r="Q35" s="364"/>
      <c r="R35" s="21">
        <f t="shared" si="7"/>
        <v>0</v>
      </c>
      <c r="S35" s="21"/>
      <c r="T35" s="21"/>
      <c r="U35" s="21"/>
      <c r="V35" s="14"/>
      <c r="W35" s="90"/>
      <c r="X35" s="19"/>
      <c r="Y35" s="88"/>
      <c r="Z35" s="23"/>
      <c r="AA35" s="90"/>
      <c r="AB35" s="19"/>
      <c r="AC35" s="88"/>
      <c r="AD35" s="88"/>
      <c r="AE35" s="91"/>
    </row>
    <row r="36" spans="1:31" ht="31.5" x14ac:dyDescent="0.25">
      <c r="A36" s="209">
        <v>14</v>
      </c>
      <c r="B36" s="376" t="s">
        <v>147</v>
      </c>
      <c r="C36" s="335">
        <f t="shared" si="4"/>
        <v>0</v>
      </c>
      <c r="D36" s="336"/>
      <c r="E36" s="336"/>
      <c r="F36" s="336"/>
      <c r="G36" s="356"/>
      <c r="H36" s="14">
        <f t="shared" si="5"/>
        <v>0.15483393600000001</v>
      </c>
      <c r="I36" s="14">
        <v>0.15483393600000001</v>
      </c>
      <c r="J36" s="21"/>
      <c r="K36" s="335"/>
      <c r="L36" s="21"/>
      <c r="M36" s="364">
        <f t="shared" si="6"/>
        <v>0</v>
      </c>
      <c r="N36" s="364"/>
      <c r="O36" s="364"/>
      <c r="P36" s="364"/>
      <c r="Q36" s="364"/>
      <c r="R36" s="21">
        <f t="shared" si="7"/>
        <v>0</v>
      </c>
      <c r="S36" s="21"/>
      <c r="T36" s="21"/>
      <c r="U36" s="21"/>
      <c r="V36" s="14"/>
      <c r="W36" s="90"/>
      <c r="X36" s="19"/>
      <c r="Y36" s="88"/>
      <c r="Z36" s="23"/>
      <c r="AA36" s="90"/>
      <c r="AB36" s="19"/>
      <c r="AC36" s="88"/>
      <c r="AD36" s="88"/>
      <c r="AE36" s="91"/>
    </row>
    <row r="37" spans="1:31" ht="31.5" x14ac:dyDescent="0.25">
      <c r="A37" s="209">
        <v>15</v>
      </c>
      <c r="B37" s="377" t="s">
        <v>148</v>
      </c>
      <c r="C37" s="335">
        <f t="shared" si="4"/>
        <v>0</v>
      </c>
      <c r="D37" s="336"/>
      <c r="E37" s="336"/>
      <c r="F37" s="336"/>
      <c r="G37" s="356"/>
      <c r="H37" s="14">
        <f t="shared" si="5"/>
        <v>0.31781529999999997</v>
      </c>
      <c r="I37" s="14">
        <v>0.31781529999999997</v>
      </c>
      <c r="J37" s="21"/>
      <c r="K37" s="335"/>
      <c r="L37" s="21"/>
      <c r="M37" s="364">
        <f t="shared" si="6"/>
        <v>0</v>
      </c>
      <c r="N37" s="364"/>
      <c r="O37" s="364"/>
      <c r="P37" s="364"/>
      <c r="Q37" s="364"/>
      <c r="R37" s="21">
        <f t="shared" si="7"/>
        <v>0.31781529999999997</v>
      </c>
      <c r="S37" s="21">
        <v>0.31781529999999997</v>
      </c>
      <c r="T37" s="21"/>
      <c r="U37" s="21"/>
      <c r="V37" s="14"/>
      <c r="W37" s="90"/>
      <c r="X37" s="19"/>
      <c r="Y37" s="88"/>
      <c r="Z37" s="23"/>
      <c r="AA37" s="90"/>
      <c r="AB37" s="19"/>
      <c r="AC37" s="88"/>
      <c r="AD37" s="88"/>
      <c r="AE37" s="91"/>
    </row>
    <row r="38" spans="1:31" ht="31.5" x14ac:dyDescent="0.25">
      <c r="A38" s="209">
        <v>16</v>
      </c>
      <c r="B38" s="377" t="s">
        <v>149</v>
      </c>
      <c r="C38" s="335">
        <f t="shared" si="4"/>
        <v>0</v>
      </c>
      <c r="D38" s="336"/>
      <c r="E38" s="336"/>
      <c r="F38" s="336"/>
      <c r="G38" s="356"/>
      <c r="H38" s="14">
        <f t="shared" si="5"/>
        <v>0.31501468799999999</v>
      </c>
      <c r="I38" s="14">
        <v>0.31501468799999999</v>
      </c>
      <c r="J38" s="21"/>
      <c r="K38" s="335"/>
      <c r="L38" s="21"/>
      <c r="M38" s="364">
        <f t="shared" si="6"/>
        <v>0</v>
      </c>
      <c r="N38" s="364"/>
      <c r="O38" s="364"/>
      <c r="P38" s="364"/>
      <c r="Q38" s="364"/>
      <c r="R38" s="21">
        <f t="shared" si="7"/>
        <v>0</v>
      </c>
      <c r="S38" s="21">
        <v>0</v>
      </c>
      <c r="T38" s="21"/>
      <c r="U38" s="21"/>
      <c r="V38" s="14"/>
      <c r="W38" s="90"/>
      <c r="X38" s="19"/>
      <c r="Y38" s="88"/>
      <c r="Z38" s="23"/>
      <c r="AA38" s="90"/>
      <c r="AB38" s="19"/>
      <c r="AC38" s="88"/>
      <c r="AD38" s="88"/>
      <c r="AE38" s="91"/>
    </row>
    <row r="39" spans="1:31" x14ac:dyDescent="0.25">
      <c r="A39" s="209">
        <v>17</v>
      </c>
      <c r="B39" s="196" t="s">
        <v>82</v>
      </c>
      <c r="C39" s="335">
        <f t="shared" si="4"/>
        <v>0</v>
      </c>
      <c r="D39" s="336"/>
      <c r="E39" s="336"/>
      <c r="F39" s="336"/>
      <c r="G39" s="356"/>
      <c r="H39" s="14">
        <f t="shared" si="5"/>
        <v>0</v>
      </c>
      <c r="I39" s="14"/>
      <c r="J39" s="21"/>
      <c r="K39" s="335"/>
      <c r="L39" s="21"/>
      <c r="M39" s="364">
        <f t="shared" si="6"/>
        <v>0</v>
      </c>
      <c r="N39" s="364"/>
      <c r="O39" s="364"/>
      <c r="P39" s="364"/>
      <c r="Q39" s="364"/>
      <c r="R39" s="21">
        <f t="shared" si="7"/>
        <v>0</v>
      </c>
      <c r="S39" s="21">
        <v>0</v>
      </c>
      <c r="T39" s="21"/>
      <c r="U39" s="21"/>
      <c r="V39" s="14"/>
      <c r="W39" s="90"/>
      <c r="X39" s="19"/>
      <c r="Y39" s="88"/>
      <c r="Z39" s="23"/>
      <c r="AA39" s="90"/>
      <c r="AB39" s="19"/>
      <c r="AC39" s="88"/>
      <c r="AD39" s="88"/>
      <c r="AE39" s="91"/>
    </row>
    <row r="40" spans="1:31" ht="31.5" x14ac:dyDescent="0.25">
      <c r="A40" s="209">
        <v>18</v>
      </c>
      <c r="B40" s="377" t="s">
        <v>150</v>
      </c>
      <c r="C40" s="335">
        <f t="shared" si="4"/>
        <v>0</v>
      </c>
      <c r="D40" s="336"/>
      <c r="E40" s="336"/>
      <c r="F40" s="336"/>
      <c r="G40" s="356"/>
      <c r="H40" s="14">
        <f t="shared" si="5"/>
        <v>0.41861916000000005</v>
      </c>
      <c r="I40" s="14">
        <v>0.41861916000000005</v>
      </c>
      <c r="J40" s="21"/>
      <c r="K40" s="335"/>
      <c r="L40" s="21"/>
      <c r="M40" s="364">
        <f t="shared" si="6"/>
        <v>0</v>
      </c>
      <c r="N40" s="364"/>
      <c r="O40" s="364"/>
      <c r="P40" s="364"/>
      <c r="Q40" s="364"/>
      <c r="R40" s="21">
        <f t="shared" si="7"/>
        <v>0.41861916000000005</v>
      </c>
      <c r="S40" s="21">
        <v>0.41861916000000005</v>
      </c>
      <c r="T40" s="21"/>
      <c r="U40" s="21"/>
      <c r="V40" s="14"/>
      <c r="W40" s="90"/>
      <c r="X40" s="19"/>
      <c r="Y40" s="88"/>
      <c r="Z40" s="23"/>
      <c r="AA40" s="90"/>
      <c r="AB40" s="19"/>
      <c r="AC40" s="88"/>
      <c r="AD40" s="88"/>
      <c r="AE40" s="91"/>
    </row>
    <row r="41" spans="1:31" ht="31.5" x14ac:dyDescent="0.25">
      <c r="A41" s="209">
        <v>19</v>
      </c>
      <c r="B41" s="377" t="s">
        <v>151</v>
      </c>
      <c r="C41" s="335">
        <f t="shared" si="4"/>
        <v>0</v>
      </c>
      <c r="D41" s="336"/>
      <c r="E41" s="336"/>
      <c r="F41" s="336"/>
      <c r="G41" s="356"/>
      <c r="H41" s="14">
        <f t="shared" si="5"/>
        <v>0.31065624000000003</v>
      </c>
      <c r="I41" s="14">
        <v>0.31065624000000003</v>
      </c>
      <c r="J41" s="21"/>
      <c r="K41" s="335"/>
      <c r="L41" s="21"/>
      <c r="M41" s="364">
        <f t="shared" si="6"/>
        <v>0</v>
      </c>
      <c r="N41" s="364"/>
      <c r="O41" s="364"/>
      <c r="P41" s="364"/>
      <c r="Q41" s="364"/>
      <c r="R41" s="21">
        <f t="shared" si="7"/>
        <v>0.31065624000000003</v>
      </c>
      <c r="S41" s="21">
        <v>0.31065624000000003</v>
      </c>
      <c r="T41" s="21"/>
      <c r="U41" s="21"/>
      <c r="V41" s="14"/>
      <c r="W41" s="90"/>
      <c r="X41" s="19"/>
      <c r="Y41" s="88"/>
      <c r="Z41" s="23"/>
      <c r="AA41" s="90"/>
      <c r="AB41" s="19"/>
      <c r="AC41" s="88"/>
      <c r="AD41" s="88"/>
      <c r="AE41" s="91"/>
    </row>
    <row r="42" spans="1:31" x14ac:dyDescent="0.25">
      <c r="A42" s="209">
        <v>20</v>
      </c>
      <c r="B42" s="198" t="s">
        <v>123</v>
      </c>
      <c r="C42" s="335">
        <f t="shared" si="4"/>
        <v>0</v>
      </c>
      <c r="D42" s="336"/>
      <c r="E42" s="336"/>
      <c r="F42" s="336"/>
      <c r="G42" s="356"/>
      <c r="H42" s="14">
        <f t="shared" si="5"/>
        <v>0</v>
      </c>
      <c r="I42" s="14"/>
      <c r="J42" s="21"/>
      <c r="K42" s="335"/>
      <c r="L42" s="21"/>
      <c r="M42" s="364">
        <f t="shared" si="6"/>
        <v>0</v>
      </c>
      <c r="N42" s="364"/>
      <c r="O42" s="364"/>
      <c r="P42" s="364"/>
      <c r="Q42" s="364"/>
      <c r="R42" s="21">
        <f t="shared" si="7"/>
        <v>0</v>
      </c>
      <c r="S42" s="21">
        <v>0</v>
      </c>
      <c r="T42" s="21"/>
      <c r="U42" s="21"/>
      <c r="V42" s="14"/>
      <c r="W42" s="90"/>
      <c r="X42" s="19"/>
      <c r="Y42" s="88"/>
      <c r="Z42" s="23"/>
      <c r="AA42" s="90"/>
      <c r="AB42" s="19"/>
      <c r="AC42" s="88"/>
      <c r="AD42" s="88"/>
      <c r="AE42" s="91"/>
    </row>
    <row r="43" spans="1:31" ht="47.25" x14ac:dyDescent="0.25">
      <c r="A43" s="209">
        <v>21</v>
      </c>
      <c r="B43" s="201" t="s">
        <v>152</v>
      </c>
      <c r="C43" s="335">
        <f t="shared" si="4"/>
        <v>0</v>
      </c>
      <c r="D43" s="336"/>
      <c r="E43" s="336"/>
      <c r="F43" s="336"/>
      <c r="G43" s="356"/>
      <c r="H43" s="14">
        <f t="shared" si="5"/>
        <v>0.92135627200000003</v>
      </c>
      <c r="I43" s="14">
        <v>0.92135627200000003</v>
      </c>
      <c r="J43" s="21"/>
      <c r="K43" s="335"/>
      <c r="L43" s="21"/>
      <c r="M43" s="364">
        <f t="shared" si="6"/>
        <v>0</v>
      </c>
      <c r="N43" s="364"/>
      <c r="O43" s="364"/>
      <c r="P43" s="364"/>
      <c r="Q43" s="364"/>
      <c r="R43" s="21">
        <f t="shared" si="7"/>
        <v>0</v>
      </c>
      <c r="S43" s="21">
        <v>0</v>
      </c>
      <c r="T43" s="21"/>
      <c r="U43" s="21"/>
      <c r="V43" s="14"/>
      <c r="W43" s="90"/>
      <c r="X43" s="19"/>
      <c r="Y43" s="88"/>
      <c r="Z43" s="23"/>
      <c r="AA43" s="90"/>
      <c r="AB43" s="19"/>
      <c r="AC43" s="88"/>
      <c r="AD43" s="88"/>
      <c r="AE43" s="91"/>
    </row>
    <row r="44" spans="1:31" ht="31.5" x14ac:dyDescent="0.25">
      <c r="A44" s="209">
        <v>22</v>
      </c>
      <c r="B44" s="201" t="s">
        <v>153</v>
      </c>
      <c r="C44" s="335">
        <f t="shared" si="4"/>
        <v>0</v>
      </c>
      <c r="D44" s="336"/>
      <c r="E44" s="336"/>
      <c r="F44" s="336"/>
      <c r="G44" s="356"/>
      <c r="H44" s="14">
        <f t="shared" si="5"/>
        <v>0.74371505999999998</v>
      </c>
      <c r="I44" s="14">
        <v>0.74371505999999998</v>
      </c>
      <c r="J44" s="21"/>
      <c r="K44" s="335"/>
      <c r="L44" s="21"/>
      <c r="M44" s="364">
        <f t="shared" si="6"/>
        <v>0</v>
      </c>
      <c r="N44" s="364"/>
      <c r="O44" s="364"/>
      <c r="P44" s="364"/>
      <c r="Q44" s="364"/>
      <c r="R44" s="21">
        <f t="shared" si="7"/>
        <v>0.74371505999999998</v>
      </c>
      <c r="S44" s="21">
        <v>0.74371505999999998</v>
      </c>
      <c r="T44" s="21"/>
      <c r="U44" s="21"/>
      <c r="V44" s="14"/>
      <c r="W44" s="90"/>
      <c r="X44" s="19"/>
      <c r="Y44" s="88"/>
      <c r="Z44" s="23"/>
      <c r="AA44" s="90"/>
      <c r="AB44" s="19"/>
      <c r="AC44" s="88"/>
      <c r="AD44" s="88"/>
      <c r="AE44" s="91"/>
    </row>
    <row r="45" spans="1:31" ht="31.5" x14ac:dyDescent="0.25">
      <c r="A45" s="209">
        <v>23</v>
      </c>
      <c r="B45" s="201" t="s">
        <v>154</v>
      </c>
      <c r="C45" s="335">
        <f t="shared" si="4"/>
        <v>0</v>
      </c>
      <c r="D45" s="336"/>
      <c r="E45" s="336"/>
      <c r="F45" s="336"/>
      <c r="G45" s="356"/>
      <c r="H45" s="14">
        <f t="shared" si="5"/>
        <v>0.65738153999999993</v>
      </c>
      <c r="I45" s="14">
        <v>0.65738153999999993</v>
      </c>
      <c r="J45" s="21"/>
      <c r="K45" s="335"/>
      <c r="L45" s="21"/>
      <c r="M45" s="364">
        <f t="shared" si="6"/>
        <v>0</v>
      </c>
      <c r="N45" s="364"/>
      <c r="O45" s="364"/>
      <c r="P45" s="364"/>
      <c r="Q45" s="364"/>
      <c r="R45" s="21">
        <f t="shared" si="7"/>
        <v>0.65738153999999993</v>
      </c>
      <c r="S45" s="21">
        <v>0.65738153999999993</v>
      </c>
      <c r="T45" s="21"/>
      <c r="U45" s="21"/>
      <c r="V45" s="14"/>
      <c r="W45" s="90"/>
      <c r="X45" s="19"/>
      <c r="Y45" s="88"/>
      <c r="Z45" s="23"/>
      <c r="AA45" s="90"/>
      <c r="AB45" s="19"/>
      <c r="AC45" s="88"/>
      <c r="AD45" s="88"/>
      <c r="AE45" s="91"/>
    </row>
    <row r="46" spans="1:31" ht="47.25" x14ac:dyDescent="0.25">
      <c r="A46" s="209">
        <v>24</v>
      </c>
      <c r="B46" s="201" t="s">
        <v>155</v>
      </c>
      <c r="C46" s="335">
        <f t="shared" si="4"/>
        <v>0</v>
      </c>
      <c r="D46" s="336"/>
      <c r="E46" s="336"/>
      <c r="F46" s="336"/>
      <c r="G46" s="356"/>
      <c r="H46" s="14">
        <f t="shared" si="5"/>
        <v>0.61304539999999996</v>
      </c>
      <c r="I46" s="14">
        <v>0.61304539999999996</v>
      </c>
      <c r="J46" s="21"/>
      <c r="K46" s="335"/>
      <c r="L46" s="21"/>
      <c r="M46" s="364">
        <f t="shared" si="6"/>
        <v>0</v>
      </c>
      <c r="N46" s="364"/>
      <c r="O46" s="364"/>
      <c r="P46" s="364"/>
      <c r="Q46" s="364"/>
      <c r="R46" s="21">
        <f t="shared" si="7"/>
        <v>0</v>
      </c>
      <c r="S46" s="21"/>
      <c r="T46" s="21"/>
      <c r="U46" s="21"/>
      <c r="V46" s="14"/>
      <c r="W46" s="90"/>
      <c r="X46" s="19"/>
      <c r="Y46" s="88"/>
      <c r="Z46" s="23"/>
      <c r="AA46" s="90"/>
      <c r="AB46" s="19"/>
      <c r="AC46" s="88"/>
      <c r="AD46" s="88"/>
      <c r="AE46" s="91"/>
    </row>
    <row r="47" spans="1:31" ht="31.5" x14ac:dyDescent="0.25">
      <c r="A47" s="209">
        <v>25</v>
      </c>
      <c r="B47" s="201" t="s">
        <v>156</v>
      </c>
      <c r="C47" s="335">
        <f t="shared" si="4"/>
        <v>0</v>
      </c>
      <c r="D47" s="336"/>
      <c r="E47" s="336"/>
      <c r="F47" s="336"/>
      <c r="G47" s="356"/>
      <c r="H47" s="14">
        <f t="shared" si="5"/>
        <v>0.73807442400000001</v>
      </c>
      <c r="I47" s="14">
        <v>0.73807442400000001</v>
      </c>
      <c r="J47" s="21"/>
      <c r="K47" s="335"/>
      <c r="L47" s="21"/>
      <c r="M47" s="364">
        <f t="shared" si="6"/>
        <v>0</v>
      </c>
      <c r="N47" s="364"/>
      <c r="O47" s="364"/>
      <c r="P47" s="364"/>
      <c r="Q47" s="364"/>
      <c r="R47" s="21">
        <f t="shared" si="7"/>
        <v>0</v>
      </c>
      <c r="S47" s="21"/>
      <c r="T47" s="21"/>
      <c r="U47" s="21"/>
      <c r="V47" s="14"/>
      <c r="W47" s="90"/>
      <c r="X47" s="19"/>
      <c r="Y47" s="88"/>
      <c r="Z47" s="23"/>
      <c r="AA47" s="90"/>
      <c r="AB47" s="19"/>
      <c r="AC47" s="88"/>
      <c r="AD47" s="88"/>
      <c r="AE47" s="91"/>
    </row>
    <row r="48" spans="1:31" x14ac:dyDescent="0.25">
      <c r="A48" s="209">
        <v>26</v>
      </c>
      <c r="B48" s="194" t="s">
        <v>83</v>
      </c>
      <c r="C48" s="335">
        <f t="shared" si="4"/>
        <v>0</v>
      </c>
      <c r="D48" s="336"/>
      <c r="E48" s="336"/>
      <c r="F48" s="336"/>
      <c r="G48" s="356"/>
      <c r="H48" s="14">
        <f t="shared" si="5"/>
        <v>0</v>
      </c>
      <c r="I48" s="14"/>
      <c r="J48" s="21"/>
      <c r="K48" s="335"/>
      <c r="L48" s="21"/>
      <c r="M48" s="364">
        <f t="shared" si="6"/>
        <v>0</v>
      </c>
      <c r="N48" s="364"/>
      <c r="O48" s="364"/>
      <c r="P48" s="364"/>
      <c r="Q48" s="364"/>
      <c r="R48" s="21">
        <f t="shared" si="7"/>
        <v>0</v>
      </c>
      <c r="S48" s="21"/>
      <c r="T48" s="21"/>
      <c r="U48" s="21"/>
      <c r="V48" s="14"/>
      <c r="W48" s="90"/>
      <c r="X48" s="19"/>
      <c r="Y48" s="88"/>
      <c r="Z48" s="23"/>
      <c r="AA48" s="90"/>
      <c r="AB48" s="19"/>
      <c r="AC48" s="88"/>
      <c r="AD48" s="88"/>
      <c r="AE48" s="91"/>
    </row>
    <row r="49" spans="1:31" ht="31.5" x14ac:dyDescent="0.25">
      <c r="A49" s="209">
        <v>27</v>
      </c>
      <c r="B49" s="201" t="s">
        <v>157</v>
      </c>
      <c r="C49" s="335">
        <f t="shared" si="4"/>
        <v>0</v>
      </c>
      <c r="D49" s="336"/>
      <c r="E49" s="336"/>
      <c r="F49" s="336"/>
      <c r="G49" s="356"/>
      <c r="H49" s="14">
        <f t="shared" si="5"/>
        <v>3.4029845359999999</v>
      </c>
      <c r="I49" s="14">
        <v>3.4029845359999999</v>
      </c>
      <c r="J49" s="21"/>
      <c r="K49" s="335"/>
      <c r="L49" s="21"/>
      <c r="M49" s="364">
        <f t="shared" si="6"/>
        <v>0</v>
      </c>
      <c r="N49" s="364"/>
      <c r="O49" s="364"/>
      <c r="P49" s="364"/>
      <c r="Q49" s="364"/>
      <c r="R49" s="21">
        <f t="shared" si="7"/>
        <v>0</v>
      </c>
      <c r="S49" s="21"/>
      <c r="T49" s="21"/>
      <c r="U49" s="21"/>
      <c r="V49" s="14"/>
      <c r="W49" s="90"/>
      <c r="X49" s="19"/>
      <c r="Y49" s="88"/>
      <c r="Z49" s="23"/>
      <c r="AA49" s="90"/>
      <c r="AB49" s="19"/>
      <c r="AC49" s="88"/>
      <c r="AD49" s="88"/>
      <c r="AE49" s="91"/>
    </row>
    <row r="50" spans="1:31" x14ac:dyDescent="0.25">
      <c r="A50" s="209">
        <v>28</v>
      </c>
      <c r="B50" s="377" t="s">
        <v>158</v>
      </c>
      <c r="C50" s="335">
        <f t="shared" si="4"/>
        <v>0</v>
      </c>
      <c r="D50" s="336"/>
      <c r="E50" s="336"/>
      <c r="F50" s="336"/>
      <c r="G50" s="356"/>
      <c r="H50" s="14">
        <f t="shared" si="5"/>
        <v>0.23670280800000001</v>
      </c>
      <c r="I50" s="14">
        <v>0.23670280800000001</v>
      </c>
      <c r="J50" s="21"/>
      <c r="K50" s="335"/>
      <c r="L50" s="21"/>
      <c r="M50" s="364">
        <f t="shared" si="6"/>
        <v>0</v>
      </c>
      <c r="N50" s="364"/>
      <c r="O50" s="364"/>
      <c r="P50" s="364"/>
      <c r="Q50" s="364"/>
      <c r="R50" s="21">
        <f t="shared" si="7"/>
        <v>0</v>
      </c>
      <c r="S50" s="21"/>
      <c r="T50" s="21"/>
      <c r="U50" s="21"/>
      <c r="V50" s="14"/>
      <c r="W50" s="90"/>
      <c r="X50" s="19"/>
      <c r="Y50" s="88"/>
      <c r="Z50" s="23"/>
      <c r="AA50" s="90"/>
      <c r="AB50" s="19"/>
      <c r="AC50" s="88"/>
      <c r="AD50" s="88"/>
      <c r="AE50" s="91"/>
    </row>
    <row r="51" spans="1:31" ht="31.5" x14ac:dyDescent="0.25">
      <c r="A51" s="209">
        <v>29</v>
      </c>
      <c r="B51" s="214" t="s">
        <v>159</v>
      </c>
      <c r="C51" s="335">
        <f t="shared" si="4"/>
        <v>0</v>
      </c>
      <c r="D51" s="336"/>
      <c r="E51" s="336"/>
      <c r="F51" s="336"/>
      <c r="G51" s="356"/>
      <c r="H51" s="14">
        <f t="shared" si="5"/>
        <v>0.72215646</v>
      </c>
      <c r="I51" s="14">
        <v>0.72215646</v>
      </c>
      <c r="J51" s="21"/>
      <c r="K51" s="335"/>
      <c r="L51" s="21"/>
      <c r="M51" s="364">
        <f t="shared" si="6"/>
        <v>0</v>
      </c>
      <c r="N51" s="364"/>
      <c r="O51" s="364"/>
      <c r="P51" s="364"/>
      <c r="Q51" s="364"/>
      <c r="R51" s="21">
        <f t="shared" si="7"/>
        <v>0.72215646</v>
      </c>
      <c r="S51" s="21">
        <v>0.72215646</v>
      </c>
      <c r="T51" s="21"/>
      <c r="U51" s="21"/>
      <c r="V51" s="14"/>
      <c r="W51" s="90"/>
      <c r="X51" s="19"/>
      <c r="Y51" s="88"/>
      <c r="Z51" s="23"/>
      <c r="AA51" s="90"/>
      <c r="AB51" s="19"/>
      <c r="AC51" s="88"/>
      <c r="AD51" s="88"/>
      <c r="AE51" s="91"/>
    </row>
    <row r="52" spans="1:31" ht="31.5" x14ac:dyDescent="0.25">
      <c r="A52" s="209">
        <v>30</v>
      </c>
      <c r="B52" s="214" t="s">
        <v>160</v>
      </c>
      <c r="C52" s="335">
        <f t="shared" si="4"/>
        <v>0</v>
      </c>
      <c r="D52" s="336"/>
      <c r="E52" s="336"/>
      <c r="F52" s="336"/>
      <c r="G52" s="356"/>
      <c r="H52" s="14">
        <f t="shared" si="5"/>
        <v>0.44575798</v>
      </c>
      <c r="I52" s="14">
        <v>0.44575798</v>
      </c>
      <c r="J52" s="21"/>
      <c r="K52" s="335"/>
      <c r="L52" s="21"/>
      <c r="M52" s="364">
        <f t="shared" si="6"/>
        <v>0</v>
      </c>
      <c r="N52" s="364"/>
      <c r="O52" s="364"/>
      <c r="P52" s="364"/>
      <c r="Q52" s="364"/>
      <c r="R52" s="21">
        <f t="shared" si="7"/>
        <v>0.44575798</v>
      </c>
      <c r="S52" s="21">
        <v>0.44575798</v>
      </c>
      <c r="T52" s="21"/>
      <c r="U52" s="21"/>
      <c r="V52" s="14"/>
      <c r="W52" s="90"/>
      <c r="X52" s="19"/>
      <c r="Y52" s="88"/>
      <c r="Z52" s="23"/>
      <c r="AA52" s="90"/>
      <c r="AB52" s="19"/>
      <c r="AC52" s="88"/>
      <c r="AD52" s="88"/>
      <c r="AE52" s="91"/>
    </row>
    <row r="53" spans="1:31" ht="31.5" x14ac:dyDescent="0.25">
      <c r="A53" s="209">
        <v>31</v>
      </c>
      <c r="B53" s="377" t="s">
        <v>161</v>
      </c>
      <c r="C53" s="335">
        <f t="shared" si="4"/>
        <v>0</v>
      </c>
      <c r="D53" s="336"/>
      <c r="E53" s="336"/>
      <c r="F53" s="336"/>
      <c r="G53" s="356"/>
      <c r="H53" s="14">
        <f t="shared" si="5"/>
        <v>0.27735380800000003</v>
      </c>
      <c r="I53" s="14">
        <v>0.27735380800000003</v>
      </c>
      <c r="J53" s="21"/>
      <c r="K53" s="335"/>
      <c r="L53" s="21"/>
      <c r="M53" s="364">
        <f t="shared" si="6"/>
        <v>0</v>
      </c>
      <c r="N53" s="364"/>
      <c r="O53" s="364"/>
      <c r="P53" s="364"/>
      <c r="Q53" s="364"/>
      <c r="R53" s="21">
        <f t="shared" si="7"/>
        <v>0</v>
      </c>
      <c r="S53" s="21"/>
      <c r="T53" s="21"/>
      <c r="U53" s="21"/>
      <c r="V53" s="14"/>
      <c r="W53" s="90"/>
      <c r="X53" s="19"/>
      <c r="Y53" s="88"/>
      <c r="Z53" s="23"/>
      <c r="AA53" s="90"/>
      <c r="AB53" s="19"/>
      <c r="AC53" s="88"/>
      <c r="AD53" s="88"/>
      <c r="AE53" s="91"/>
    </row>
    <row r="54" spans="1:31" x14ac:dyDescent="0.25">
      <c r="A54" s="209">
        <v>32</v>
      </c>
      <c r="B54" s="199" t="s">
        <v>84</v>
      </c>
      <c r="C54" s="335">
        <f t="shared" si="4"/>
        <v>0</v>
      </c>
      <c r="D54" s="336"/>
      <c r="E54" s="336"/>
      <c r="F54" s="336"/>
      <c r="G54" s="356"/>
      <c r="H54" s="14">
        <f t="shared" si="5"/>
        <v>0</v>
      </c>
      <c r="I54" s="14"/>
      <c r="J54" s="21"/>
      <c r="K54" s="335"/>
      <c r="L54" s="21"/>
      <c r="M54" s="364">
        <f t="shared" si="6"/>
        <v>0</v>
      </c>
      <c r="N54" s="364"/>
      <c r="O54" s="364"/>
      <c r="P54" s="364"/>
      <c r="Q54" s="364"/>
      <c r="R54" s="21">
        <f t="shared" si="7"/>
        <v>0</v>
      </c>
      <c r="S54" s="21"/>
      <c r="T54" s="21"/>
      <c r="U54" s="21"/>
      <c r="V54" s="14"/>
      <c r="W54" s="90"/>
      <c r="X54" s="19"/>
      <c r="Y54" s="88"/>
      <c r="Z54" s="23"/>
      <c r="AA54" s="90"/>
      <c r="AB54" s="19"/>
      <c r="AC54" s="88"/>
      <c r="AD54" s="88"/>
      <c r="AE54" s="91"/>
    </row>
    <row r="55" spans="1:31" ht="31.5" x14ac:dyDescent="0.25">
      <c r="A55" s="209">
        <v>33</v>
      </c>
      <c r="B55" s="377" t="s">
        <v>162</v>
      </c>
      <c r="C55" s="335">
        <f t="shared" si="4"/>
        <v>0</v>
      </c>
      <c r="D55" s="336"/>
      <c r="E55" s="336"/>
      <c r="F55" s="336"/>
      <c r="G55" s="356"/>
      <c r="H55" s="14">
        <f t="shared" si="5"/>
        <v>0.9728495840000001</v>
      </c>
      <c r="I55" s="14">
        <v>0.9728495840000001</v>
      </c>
      <c r="J55" s="21"/>
      <c r="K55" s="335"/>
      <c r="L55" s="21"/>
      <c r="M55" s="364">
        <f t="shared" si="6"/>
        <v>0</v>
      </c>
      <c r="N55" s="364"/>
      <c r="O55" s="364"/>
      <c r="P55" s="364"/>
      <c r="Q55" s="364"/>
      <c r="R55" s="21">
        <f t="shared" si="7"/>
        <v>0</v>
      </c>
      <c r="S55" s="21"/>
      <c r="T55" s="21"/>
      <c r="U55" s="21"/>
      <c r="V55" s="14"/>
      <c r="W55" s="90"/>
      <c r="X55" s="19"/>
      <c r="Y55" s="88"/>
      <c r="Z55" s="23"/>
      <c r="AA55" s="90"/>
      <c r="AB55" s="19"/>
      <c r="AC55" s="88"/>
      <c r="AD55" s="88"/>
      <c r="AE55" s="91"/>
    </row>
    <row r="56" spans="1:31" ht="31.5" x14ac:dyDescent="0.25">
      <c r="A56" s="209">
        <v>34</v>
      </c>
      <c r="B56" s="201" t="s">
        <v>163</v>
      </c>
      <c r="C56" s="335">
        <f t="shared" si="4"/>
        <v>0</v>
      </c>
      <c r="D56" s="336"/>
      <c r="E56" s="336"/>
      <c r="F56" s="336"/>
      <c r="G56" s="356"/>
      <c r="H56" s="14">
        <f t="shared" si="5"/>
        <v>0.47012616000000002</v>
      </c>
      <c r="I56" s="14">
        <v>0.47012616000000002</v>
      </c>
      <c r="J56" s="21"/>
      <c r="K56" s="335"/>
      <c r="L56" s="21"/>
      <c r="M56" s="364">
        <f t="shared" si="6"/>
        <v>0</v>
      </c>
      <c r="N56" s="364"/>
      <c r="O56" s="364"/>
      <c r="P56" s="364"/>
      <c r="Q56" s="364"/>
      <c r="R56" s="21">
        <f t="shared" si="7"/>
        <v>0.47012616000000002</v>
      </c>
      <c r="S56" s="21">
        <v>0.47012616000000002</v>
      </c>
      <c r="T56" s="21"/>
      <c r="U56" s="21"/>
      <c r="V56" s="14"/>
      <c r="W56" s="90"/>
      <c r="X56" s="19"/>
      <c r="Y56" s="88"/>
      <c r="Z56" s="23"/>
      <c r="AA56" s="90"/>
      <c r="AB56" s="19"/>
      <c r="AC56" s="88"/>
      <c r="AD56" s="88"/>
      <c r="AE56" s="91"/>
    </row>
    <row r="57" spans="1:31" ht="31.5" x14ac:dyDescent="0.25">
      <c r="A57" s="209">
        <v>35</v>
      </c>
      <c r="B57" s="201" t="s">
        <v>164</v>
      </c>
      <c r="C57" s="335">
        <f t="shared" si="4"/>
        <v>0</v>
      </c>
      <c r="D57" s="336"/>
      <c r="E57" s="336"/>
      <c r="F57" s="336"/>
      <c r="G57" s="356"/>
      <c r="H57" s="14">
        <f t="shared" si="5"/>
        <v>0.79253873999999991</v>
      </c>
      <c r="I57" s="14">
        <v>0.79253873999999991</v>
      </c>
      <c r="J57" s="21"/>
      <c r="K57" s="335"/>
      <c r="L57" s="21"/>
      <c r="M57" s="364">
        <f t="shared" si="6"/>
        <v>0</v>
      </c>
      <c r="N57" s="364"/>
      <c r="O57" s="364"/>
      <c r="P57" s="364"/>
      <c r="Q57" s="364"/>
      <c r="R57" s="21">
        <f t="shared" si="7"/>
        <v>0.79253873999999991</v>
      </c>
      <c r="S57" s="21">
        <v>0.79253873999999991</v>
      </c>
      <c r="T57" s="21"/>
      <c r="U57" s="21"/>
      <c r="V57" s="14"/>
      <c r="W57" s="90"/>
      <c r="X57" s="19"/>
      <c r="Y57" s="88"/>
      <c r="Z57" s="23"/>
      <c r="AA57" s="90"/>
      <c r="AB57" s="19"/>
      <c r="AC57" s="88"/>
      <c r="AD57" s="88"/>
      <c r="AE57" s="91"/>
    </row>
    <row r="58" spans="1:31" x14ac:dyDescent="0.25">
      <c r="A58" s="209">
        <v>36</v>
      </c>
      <c r="B58" s="194" t="s">
        <v>85</v>
      </c>
      <c r="C58" s="335">
        <f t="shared" si="4"/>
        <v>0</v>
      </c>
      <c r="D58" s="336"/>
      <c r="E58" s="336"/>
      <c r="F58" s="336"/>
      <c r="G58" s="356"/>
      <c r="H58" s="14">
        <f t="shared" si="5"/>
        <v>0</v>
      </c>
      <c r="I58" s="14"/>
      <c r="J58" s="21"/>
      <c r="K58" s="335"/>
      <c r="L58" s="21"/>
      <c r="M58" s="364">
        <f t="shared" si="6"/>
        <v>0</v>
      </c>
      <c r="N58" s="364"/>
      <c r="O58" s="364"/>
      <c r="P58" s="364"/>
      <c r="Q58" s="364"/>
      <c r="R58" s="21">
        <f t="shared" si="7"/>
        <v>0</v>
      </c>
      <c r="S58" s="21">
        <v>0</v>
      </c>
      <c r="T58" s="21"/>
      <c r="U58" s="21"/>
      <c r="V58" s="14"/>
      <c r="W58" s="90"/>
      <c r="X58" s="19"/>
      <c r="Y58" s="88"/>
      <c r="Z58" s="23"/>
      <c r="AA58" s="90"/>
      <c r="AB58" s="19"/>
      <c r="AC58" s="88"/>
      <c r="AD58" s="88"/>
      <c r="AE58" s="91"/>
    </row>
    <row r="59" spans="1:31" x14ac:dyDescent="0.25">
      <c r="A59" s="209">
        <v>37</v>
      </c>
      <c r="B59" s="214" t="s">
        <v>165</v>
      </c>
      <c r="C59" s="335">
        <f t="shared" si="4"/>
        <v>0</v>
      </c>
      <c r="D59" s="336"/>
      <c r="E59" s="336"/>
      <c r="F59" s="336"/>
      <c r="G59" s="356"/>
      <c r="H59" s="14">
        <f t="shared" si="5"/>
        <v>0.40845369600000003</v>
      </c>
      <c r="I59" s="14">
        <v>0.40845369600000003</v>
      </c>
      <c r="J59" s="21"/>
      <c r="K59" s="335"/>
      <c r="L59" s="21"/>
      <c r="M59" s="364">
        <f t="shared" si="6"/>
        <v>0</v>
      </c>
      <c r="N59" s="364"/>
      <c r="O59" s="364"/>
      <c r="P59" s="364"/>
      <c r="Q59" s="364"/>
      <c r="R59" s="21">
        <f t="shared" si="7"/>
        <v>0</v>
      </c>
      <c r="S59" s="21">
        <v>0</v>
      </c>
      <c r="T59" s="21"/>
      <c r="U59" s="21"/>
      <c r="V59" s="14"/>
      <c r="W59" s="90"/>
      <c r="X59" s="19"/>
      <c r="Y59" s="88"/>
      <c r="Z59" s="23"/>
      <c r="AA59" s="90"/>
      <c r="AB59" s="19"/>
      <c r="AC59" s="88"/>
      <c r="AD59" s="88"/>
      <c r="AE59" s="91"/>
    </row>
    <row r="60" spans="1:31" ht="31.5" x14ac:dyDescent="0.25">
      <c r="A60" s="209">
        <v>38</v>
      </c>
      <c r="B60" s="214" t="s">
        <v>166</v>
      </c>
      <c r="C60" s="335">
        <f t="shared" si="4"/>
        <v>0</v>
      </c>
      <c r="D60" s="336"/>
      <c r="E60" s="336"/>
      <c r="F60" s="336"/>
      <c r="G60" s="356"/>
      <c r="H60" s="14">
        <f t="shared" si="5"/>
        <v>0.72458018000000002</v>
      </c>
      <c r="I60" s="14">
        <v>0.72458018000000002</v>
      </c>
      <c r="J60" s="21"/>
      <c r="K60" s="335"/>
      <c r="L60" s="21"/>
      <c r="M60" s="364">
        <f t="shared" si="6"/>
        <v>0</v>
      </c>
      <c r="N60" s="364"/>
      <c r="O60" s="364"/>
      <c r="P60" s="364"/>
      <c r="Q60" s="364"/>
      <c r="R60" s="21">
        <f t="shared" si="7"/>
        <v>0.72458018000000002</v>
      </c>
      <c r="S60" s="21">
        <v>0.72458018000000002</v>
      </c>
      <c r="T60" s="21"/>
      <c r="U60" s="21"/>
      <c r="V60" s="14"/>
      <c r="W60" s="90"/>
      <c r="X60" s="19"/>
      <c r="Y60" s="88"/>
      <c r="Z60" s="23"/>
      <c r="AA60" s="90"/>
      <c r="AB60" s="19"/>
      <c r="AC60" s="88"/>
      <c r="AD60" s="88"/>
      <c r="AE60" s="91"/>
    </row>
    <row r="61" spans="1:31" ht="31.5" x14ac:dyDescent="0.25">
      <c r="A61" s="209">
        <v>39</v>
      </c>
      <c r="B61" s="201" t="s">
        <v>167</v>
      </c>
      <c r="C61" s="335">
        <f t="shared" si="4"/>
        <v>0</v>
      </c>
      <c r="D61" s="336"/>
      <c r="E61" s="336"/>
      <c r="F61" s="336"/>
      <c r="G61" s="356"/>
      <c r="H61" s="14">
        <f t="shared" si="5"/>
        <v>0.34455386400000004</v>
      </c>
      <c r="I61" s="14">
        <v>0.34455386400000004</v>
      </c>
      <c r="J61" s="21"/>
      <c r="K61" s="335"/>
      <c r="L61" s="21"/>
      <c r="M61" s="364">
        <f t="shared" si="6"/>
        <v>0</v>
      </c>
      <c r="N61" s="364"/>
      <c r="O61" s="364"/>
      <c r="P61" s="364"/>
      <c r="Q61" s="364"/>
      <c r="R61" s="21">
        <f t="shared" si="7"/>
        <v>0</v>
      </c>
      <c r="S61" s="21">
        <v>0</v>
      </c>
      <c r="T61" s="21"/>
      <c r="U61" s="21"/>
      <c r="V61" s="14"/>
      <c r="W61" s="90"/>
      <c r="X61" s="19"/>
      <c r="Y61" s="88"/>
      <c r="Z61" s="23"/>
      <c r="AA61" s="90"/>
      <c r="AB61" s="19"/>
      <c r="AC61" s="88"/>
      <c r="AD61" s="88"/>
      <c r="AE61" s="91"/>
    </row>
    <row r="62" spans="1:31" ht="47.25" x14ac:dyDescent="0.25">
      <c r="A62" s="209">
        <v>40</v>
      </c>
      <c r="B62" s="201" t="s">
        <v>168</v>
      </c>
      <c r="C62" s="335">
        <f t="shared" si="4"/>
        <v>0</v>
      </c>
      <c r="D62" s="336"/>
      <c r="E62" s="336"/>
      <c r="F62" s="336"/>
      <c r="G62" s="356"/>
      <c r="H62" s="14">
        <f t="shared" si="5"/>
        <v>0.36414611200000002</v>
      </c>
      <c r="I62" s="14">
        <v>0.36414611200000002</v>
      </c>
      <c r="J62" s="21"/>
      <c r="K62" s="335"/>
      <c r="L62" s="21"/>
      <c r="M62" s="364">
        <f t="shared" si="6"/>
        <v>0</v>
      </c>
      <c r="N62" s="364"/>
      <c r="O62" s="364"/>
      <c r="P62" s="364"/>
      <c r="Q62" s="364"/>
      <c r="R62" s="21">
        <f t="shared" si="7"/>
        <v>0</v>
      </c>
      <c r="S62" s="21">
        <v>0</v>
      </c>
      <c r="T62" s="21"/>
      <c r="U62" s="21"/>
      <c r="V62" s="14"/>
      <c r="W62" s="90"/>
      <c r="X62" s="19"/>
      <c r="Y62" s="88"/>
      <c r="Z62" s="23"/>
      <c r="AA62" s="90"/>
      <c r="AB62" s="19"/>
      <c r="AC62" s="88"/>
      <c r="AD62" s="88"/>
      <c r="AE62" s="91"/>
    </row>
    <row r="63" spans="1:31" ht="31.5" x14ac:dyDescent="0.25">
      <c r="A63" s="209">
        <v>41</v>
      </c>
      <c r="B63" s="214" t="s">
        <v>169</v>
      </c>
      <c r="C63" s="335">
        <f t="shared" si="4"/>
        <v>0</v>
      </c>
      <c r="D63" s="336"/>
      <c r="E63" s="336"/>
      <c r="F63" s="336"/>
      <c r="G63" s="356"/>
      <c r="H63" s="14">
        <f t="shared" si="5"/>
        <v>0.32042050399999999</v>
      </c>
      <c r="I63" s="14">
        <v>0.32042050399999999</v>
      </c>
      <c r="J63" s="21"/>
      <c r="K63" s="335"/>
      <c r="L63" s="21"/>
      <c r="M63" s="364">
        <f t="shared" si="6"/>
        <v>0</v>
      </c>
      <c r="N63" s="364"/>
      <c r="O63" s="364"/>
      <c r="P63" s="364"/>
      <c r="Q63" s="364"/>
      <c r="R63" s="21">
        <f t="shared" si="7"/>
        <v>0</v>
      </c>
      <c r="S63" s="21">
        <v>0</v>
      </c>
      <c r="T63" s="21"/>
      <c r="U63" s="21"/>
      <c r="V63" s="14"/>
      <c r="W63" s="90"/>
      <c r="X63" s="19"/>
      <c r="Y63" s="88"/>
      <c r="Z63" s="23"/>
      <c r="AA63" s="90"/>
      <c r="AB63" s="19"/>
      <c r="AC63" s="88"/>
      <c r="AD63" s="88"/>
      <c r="AE63" s="91"/>
    </row>
    <row r="64" spans="1:31" ht="47.25" x14ac:dyDescent="0.25">
      <c r="A64" s="209">
        <v>42</v>
      </c>
      <c r="B64" s="214" t="s">
        <v>170</v>
      </c>
      <c r="C64" s="335">
        <f t="shared" si="4"/>
        <v>0</v>
      </c>
      <c r="D64" s="336"/>
      <c r="E64" s="336"/>
      <c r="F64" s="336"/>
      <c r="G64" s="356"/>
      <c r="H64" s="14">
        <f t="shared" si="5"/>
        <v>0.76426948000000006</v>
      </c>
      <c r="I64" s="14">
        <v>0.76426948000000006</v>
      </c>
      <c r="J64" s="21"/>
      <c r="K64" s="335"/>
      <c r="L64" s="21"/>
      <c r="M64" s="364">
        <f t="shared" si="6"/>
        <v>0</v>
      </c>
      <c r="N64" s="364"/>
      <c r="O64" s="364"/>
      <c r="P64" s="364"/>
      <c r="Q64" s="364"/>
      <c r="R64" s="21">
        <f t="shared" si="7"/>
        <v>0.76426948000000006</v>
      </c>
      <c r="S64" s="21">
        <v>0.76426948000000006</v>
      </c>
      <c r="T64" s="21"/>
      <c r="U64" s="21"/>
      <c r="V64" s="14"/>
      <c r="W64" s="90"/>
      <c r="X64" s="19"/>
      <c r="Y64" s="88"/>
      <c r="Z64" s="23"/>
      <c r="AA64" s="90"/>
      <c r="AB64" s="19"/>
      <c r="AC64" s="88"/>
      <c r="AD64" s="88"/>
      <c r="AE64" s="91"/>
    </row>
    <row r="65" spans="1:31" ht="47.25" x14ac:dyDescent="0.25">
      <c r="A65" s="209">
        <v>43</v>
      </c>
      <c r="B65" s="214" t="s">
        <v>171</v>
      </c>
      <c r="C65" s="335">
        <f t="shared" si="4"/>
        <v>0</v>
      </c>
      <c r="D65" s="336"/>
      <c r="E65" s="336"/>
      <c r="F65" s="336"/>
      <c r="G65" s="356"/>
      <c r="H65" s="14">
        <f t="shared" si="5"/>
        <v>0.37295670000000003</v>
      </c>
      <c r="I65" s="14">
        <v>0.37295670000000003</v>
      </c>
      <c r="J65" s="21"/>
      <c r="K65" s="335"/>
      <c r="L65" s="21"/>
      <c r="M65" s="364">
        <f t="shared" si="6"/>
        <v>0</v>
      </c>
      <c r="N65" s="364"/>
      <c r="O65" s="364"/>
      <c r="P65" s="364"/>
      <c r="Q65" s="364"/>
      <c r="R65" s="21">
        <f t="shared" si="7"/>
        <v>0.37295670000000003</v>
      </c>
      <c r="S65" s="21">
        <v>0.37295670000000003</v>
      </c>
      <c r="T65" s="21"/>
      <c r="U65" s="21"/>
      <c r="V65" s="14"/>
      <c r="W65" s="90"/>
      <c r="X65" s="19"/>
      <c r="Y65" s="88"/>
      <c r="Z65" s="23"/>
      <c r="AA65" s="90"/>
      <c r="AB65" s="19"/>
      <c r="AC65" s="88"/>
      <c r="AD65" s="88"/>
      <c r="AE65" s="91"/>
    </row>
    <row r="66" spans="1:31" ht="31.5" x14ac:dyDescent="0.25">
      <c r="A66" s="209">
        <v>44</v>
      </c>
      <c r="B66" s="214" t="s">
        <v>172</v>
      </c>
      <c r="C66" s="335">
        <f t="shared" si="4"/>
        <v>0</v>
      </c>
      <c r="D66" s="336"/>
      <c r="E66" s="336"/>
      <c r="F66" s="336"/>
      <c r="G66" s="356"/>
      <c r="H66" s="14">
        <f t="shared" si="5"/>
        <v>0.52584222000000003</v>
      </c>
      <c r="I66" s="14">
        <v>0.52584222000000003</v>
      </c>
      <c r="J66" s="21"/>
      <c r="K66" s="335"/>
      <c r="L66" s="21"/>
      <c r="M66" s="364">
        <f t="shared" si="6"/>
        <v>0</v>
      </c>
      <c r="N66" s="364"/>
      <c r="O66" s="364"/>
      <c r="P66" s="364"/>
      <c r="Q66" s="364"/>
      <c r="R66" s="21">
        <f t="shared" si="7"/>
        <v>0.52584222000000003</v>
      </c>
      <c r="S66" s="21">
        <v>0.52584222000000003</v>
      </c>
      <c r="T66" s="21"/>
      <c r="U66" s="21"/>
      <c r="V66" s="14"/>
      <c r="W66" s="90"/>
      <c r="X66" s="19"/>
      <c r="Y66" s="88"/>
      <c r="Z66" s="23"/>
      <c r="AA66" s="90"/>
      <c r="AB66" s="19"/>
      <c r="AC66" s="88"/>
      <c r="AD66" s="88"/>
      <c r="AE66" s="91"/>
    </row>
    <row r="67" spans="1:31" x14ac:dyDescent="0.25">
      <c r="A67" s="209">
        <v>45</v>
      </c>
      <c r="B67" s="198" t="s">
        <v>86</v>
      </c>
      <c r="C67" s="335">
        <f t="shared" si="4"/>
        <v>0</v>
      </c>
      <c r="D67" s="336"/>
      <c r="E67" s="336"/>
      <c r="F67" s="336"/>
      <c r="G67" s="356"/>
      <c r="H67" s="14">
        <f t="shared" si="5"/>
        <v>0</v>
      </c>
      <c r="I67" s="14"/>
      <c r="J67" s="21"/>
      <c r="K67" s="335"/>
      <c r="L67" s="21"/>
      <c r="M67" s="364">
        <f t="shared" si="6"/>
        <v>0</v>
      </c>
      <c r="N67" s="364"/>
      <c r="O67" s="364"/>
      <c r="P67" s="364"/>
      <c r="Q67" s="364"/>
      <c r="R67" s="21">
        <f t="shared" si="7"/>
        <v>0</v>
      </c>
      <c r="S67" s="21">
        <v>0</v>
      </c>
      <c r="T67" s="21"/>
      <c r="U67" s="21"/>
      <c r="V67" s="14"/>
      <c r="W67" s="90"/>
      <c r="X67" s="19"/>
      <c r="Y67" s="88"/>
      <c r="Z67" s="23"/>
      <c r="AA67" s="90"/>
      <c r="AB67" s="19"/>
      <c r="AC67" s="88"/>
      <c r="AD67" s="88"/>
      <c r="AE67" s="91"/>
    </row>
    <row r="68" spans="1:31" x14ac:dyDescent="0.25">
      <c r="A68" s="209">
        <v>46</v>
      </c>
      <c r="B68" s="202" t="s">
        <v>173</v>
      </c>
      <c r="C68" s="335">
        <f t="shared" si="4"/>
        <v>0</v>
      </c>
      <c r="D68" s="336"/>
      <c r="E68" s="336"/>
      <c r="F68" s="336"/>
      <c r="G68" s="356"/>
      <c r="H68" s="14">
        <f t="shared" si="5"/>
        <v>0.37064271999999998</v>
      </c>
      <c r="I68" s="14">
        <v>0.37064271999999998</v>
      </c>
      <c r="J68" s="21"/>
      <c r="K68" s="335"/>
      <c r="L68" s="21"/>
      <c r="M68" s="364">
        <f t="shared" si="6"/>
        <v>0</v>
      </c>
      <c r="N68" s="364"/>
      <c r="O68" s="364"/>
      <c r="P68" s="364"/>
      <c r="Q68" s="364"/>
      <c r="R68" s="21">
        <f t="shared" si="7"/>
        <v>0.37064271999999998</v>
      </c>
      <c r="S68" s="21">
        <v>0.37064271999999998</v>
      </c>
      <c r="T68" s="21"/>
      <c r="U68" s="21"/>
      <c r="V68" s="14"/>
      <c r="W68" s="90"/>
      <c r="X68" s="19"/>
      <c r="Y68" s="88"/>
      <c r="Z68" s="23"/>
      <c r="AA68" s="90"/>
      <c r="AB68" s="19"/>
      <c r="AC68" s="88"/>
      <c r="AD68" s="88"/>
      <c r="AE68" s="91"/>
    </row>
    <row r="69" spans="1:31" x14ac:dyDescent="0.25">
      <c r="A69" s="209">
        <v>47</v>
      </c>
      <c r="B69" s="196" t="s">
        <v>87</v>
      </c>
      <c r="C69" s="335">
        <f t="shared" si="4"/>
        <v>0</v>
      </c>
      <c r="D69" s="336"/>
      <c r="E69" s="336"/>
      <c r="F69" s="336"/>
      <c r="G69" s="356"/>
      <c r="H69" s="14">
        <f t="shared" si="5"/>
        <v>0</v>
      </c>
      <c r="I69" s="14">
        <v>0</v>
      </c>
      <c r="J69" s="21"/>
      <c r="K69" s="335"/>
      <c r="L69" s="21"/>
      <c r="M69" s="364">
        <f t="shared" si="6"/>
        <v>0</v>
      </c>
      <c r="N69" s="364"/>
      <c r="O69" s="364"/>
      <c r="P69" s="364"/>
      <c r="Q69" s="364"/>
      <c r="R69" s="21">
        <f t="shared" si="7"/>
        <v>0</v>
      </c>
      <c r="S69" s="21">
        <v>0</v>
      </c>
      <c r="T69" s="21"/>
      <c r="U69" s="21"/>
      <c r="V69" s="14"/>
      <c r="W69" s="90"/>
      <c r="X69" s="19"/>
      <c r="Y69" s="88"/>
      <c r="Z69" s="23"/>
      <c r="AA69" s="90"/>
      <c r="AB69" s="19"/>
      <c r="AC69" s="88"/>
      <c r="AD69" s="88"/>
      <c r="AE69" s="91"/>
    </row>
    <row r="70" spans="1:31" ht="31.5" x14ac:dyDescent="0.25">
      <c r="A70" s="209">
        <v>48</v>
      </c>
      <c r="B70" s="201" t="s">
        <v>174</v>
      </c>
      <c r="C70" s="335">
        <f t="shared" si="4"/>
        <v>0</v>
      </c>
      <c r="D70" s="336"/>
      <c r="E70" s="336"/>
      <c r="F70" s="336"/>
      <c r="G70" s="356"/>
      <c r="H70" s="14">
        <f t="shared" si="5"/>
        <v>7.6882192000000002E-2</v>
      </c>
      <c r="I70" s="14">
        <v>7.6882192000000002E-2</v>
      </c>
      <c r="J70" s="21"/>
      <c r="K70" s="335"/>
      <c r="L70" s="21"/>
      <c r="M70" s="364">
        <f t="shared" si="6"/>
        <v>0</v>
      </c>
      <c r="N70" s="364"/>
      <c r="O70" s="364"/>
      <c r="P70" s="364"/>
      <c r="Q70" s="364"/>
      <c r="R70" s="21">
        <f t="shared" si="7"/>
        <v>0</v>
      </c>
      <c r="S70" s="21">
        <v>0</v>
      </c>
      <c r="T70" s="21"/>
      <c r="U70" s="21"/>
      <c r="V70" s="14"/>
      <c r="W70" s="90"/>
      <c r="X70" s="19"/>
      <c r="Y70" s="88"/>
      <c r="Z70" s="23"/>
      <c r="AA70" s="90"/>
      <c r="AB70" s="19"/>
      <c r="AC70" s="88"/>
      <c r="AD70" s="88"/>
      <c r="AE70" s="91"/>
    </row>
    <row r="71" spans="1:31" x14ac:dyDescent="0.25">
      <c r="A71" s="209">
        <v>49</v>
      </c>
      <c r="B71" s="117" t="s">
        <v>175</v>
      </c>
      <c r="C71" s="335">
        <f t="shared" si="4"/>
        <v>0</v>
      </c>
      <c r="D71" s="336"/>
      <c r="E71" s="336"/>
      <c r="F71" s="336"/>
      <c r="G71" s="356"/>
      <c r="H71" s="14">
        <f t="shared" si="5"/>
        <v>0.60652141600000009</v>
      </c>
      <c r="I71" s="14">
        <v>0.60652141600000009</v>
      </c>
      <c r="J71" s="21"/>
      <c r="K71" s="335"/>
      <c r="L71" s="21"/>
      <c r="M71" s="364">
        <f t="shared" si="6"/>
        <v>0</v>
      </c>
      <c r="N71" s="364"/>
      <c r="O71" s="364"/>
      <c r="P71" s="364"/>
      <c r="Q71" s="364"/>
      <c r="R71" s="21">
        <f t="shared" si="7"/>
        <v>0</v>
      </c>
      <c r="S71" s="21">
        <v>0</v>
      </c>
      <c r="T71" s="21"/>
      <c r="U71" s="21"/>
      <c r="V71" s="14"/>
      <c r="W71" s="90"/>
      <c r="X71" s="19"/>
      <c r="Y71" s="88"/>
      <c r="Z71" s="23"/>
      <c r="AA71" s="90"/>
      <c r="AB71" s="19"/>
      <c r="AC71" s="88"/>
      <c r="AD71" s="88"/>
      <c r="AE71" s="91"/>
    </row>
    <row r="72" spans="1:31" ht="47.25" x14ac:dyDescent="0.25">
      <c r="A72" s="209">
        <v>50</v>
      </c>
      <c r="B72" s="201" t="s">
        <v>176</v>
      </c>
      <c r="C72" s="335">
        <f t="shared" si="4"/>
        <v>0</v>
      </c>
      <c r="D72" s="336"/>
      <c r="E72" s="336"/>
      <c r="F72" s="336"/>
      <c r="G72" s="356"/>
      <c r="H72" s="14">
        <f t="shared" si="5"/>
        <v>0.442786032</v>
      </c>
      <c r="I72" s="14">
        <v>0.442786032</v>
      </c>
      <c r="J72" s="21"/>
      <c r="K72" s="335"/>
      <c r="L72" s="21"/>
      <c r="M72" s="364">
        <f t="shared" si="6"/>
        <v>0</v>
      </c>
      <c r="N72" s="364"/>
      <c r="O72" s="364"/>
      <c r="P72" s="364"/>
      <c r="Q72" s="364"/>
      <c r="R72" s="21">
        <f t="shared" si="7"/>
        <v>0</v>
      </c>
      <c r="S72" s="21">
        <v>0</v>
      </c>
      <c r="T72" s="21"/>
      <c r="U72" s="21"/>
      <c r="V72" s="14"/>
      <c r="W72" s="90"/>
      <c r="X72" s="19"/>
      <c r="Y72" s="88"/>
      <c r="Z72" s="23"/>
      <c r="AA72" s="90"/>
      <c r="AB72" s="19"/>
      <c r="AC72" s="88"/>
      <c r="AD72" s="88"/>
      <c r="AE72" s="91"/>
    </row>
    <row r="73" spans="1:31" ht="31.5" x14ac:dyDescent="0.25">
      <c r="A73" s="209">
        <v>51</v>
      </c>
      <c r="B73" s="201" t="s">
        <v>177</v>
      </c>
      <c r="C73" s="335">
        <f t="shared" si="4"/>
        <v>0</v>
      </c>
      <c r="D73" s="336"/>
      <c r="E73" s="336"/>
      <c r="F73" s="336"/>
      <c r="G73" s="356"/>
      <c r="H73" s="14">
        <f t="shared" si="5"/>
        <v>1.4205028799999999</v>
      </c>
      <c r="I73" s="14">
        <v>1.4205028799999999</v>
      </c>
      <c r="J73" s="21"/>
      <c r="K73" s="335"/>
      <c r="L73" s="21"/>
      <c r="M73" s="364">
        <f t="shared" si="6"/>
        <v>0</v>
      </c>
      <c r="N73" s="364"/>
      <c r="O73" s="364"/>
      <c r="P73" s="364"/>
      <c r="Q73" s="364"/>
      <c r="R73" s="21">
        <f t="shared" si="7"/>
        <v>1.4205028799999999</v>
      </c>
      <c r="S73" s="21">
        <v>1.4205028799999999</v>
      </c>
      <c r="T73" s="21"/>
      <c r="U73" s="21"/>
      <c r="V73" s="14"/>
      <c r="W73" s="90"/>
      <c r="X73" s="19"/>
      <c r="Y73" s="88"/>
      <c r="Z73" s="23"/>
      <c r="AA73" s="90"/>
      <c r="AB73" s="19"/>
      <c r="AC73" s="88"/>
      <c r="AD73" s="88"/>
      <c r="AE73" s="91"/>
    </row>
    <row r="74" spans="1:31" ht="31.5" x14ac:dyDescent="0.25">
      <c r="A74" s="209">
        <v>52</v>
      </c>
      <c r="B74" s="201" t="s">
        <v>178</v>
      </c>
      <c r="C74" s="335">
        <f t="shared" si="4"/>
        <v>0</v>
      </c>
      <c r="D74" s="336"/>
      <c r="E74" s="336"/>
      <c r="F74" s="336"/>
      <c r="G74" s="356"/>
      <c r="H74" s="14">
        <f t="shared" si="5"/>
        <v>0.43957737600000002</v>
      </c>
      <c r="I74" s="14">
        <v>0.43957737600000002</v>
      </c>
      <c r="J74" s="21"/>
      <c r="K74" s="335"/>
      <c r="L74" s="21"/>
      <c r="M74" s="364">
        <f t="shared" si="6"/>
        <v>0</v>
      </c>
      <c r="N74" s="364"/>
      <c r="O74" s="364"/>
      <c r="P74" s="364"/>
      <c r="Q74" s="364"/>
      <c r="R74" s="21">
        <f t="shared" si="7"/>
        <v>0</v>
      </c>
      <c r="S74" s="21">
        <v>0</v>
      </c>
      <c r="T74" s="21"/>
      <c r="U74" s="21"/>
      <c r="V74" s="14"/>
      <c r="W74" s="90"/>
      <c r="X74" s="19"/>
      <c r="Y74" s="88"/>
      <c r="Z74" s="23"/>
      <c r="AA74" s="90"/>
      <c r="AB74" s="19"/>
      <c r="AC74" s="88"/>
      <c r="AD74" s="88"/>
      <c r="AE74" s="91"/>
    </row>
    <row r="75" spans="1:31" ht="31.5" x14ac:dyDescent="0.25">
      <c r="A75" s="209">
        <v>53</v>
      </c>
      <c r="B75" s="201" t="s">
        <v>179</v>
      </c>
      <c r="C75" s="335">
        <f t="shared" si="4"/>
        <v>0</v>
      </c>
      <c r="D75" s="336"/>
      <c r="E75" s="336"/>
      <c r="F75" s="336"/>
      <c r="G75" s="356"/>
      <c r="H75" s="14">
        <f t="shared" si="5"/>
        <v>0.65888273600000002</v>
      </c>
      <c r="I75" s="14">
        <v>0.65888273600000002</v>
      </c>
      <c r="J75" s="21"/>
      <c r="K75" s="335"/>
      <c r="L75" s="21"/>
      <c r="M75" s="364">
        <f t="shared" si="6"/>
        <v>0</v>
      </c>
      <c r="N75" s="364"/>
      <c r="O75" s="364"/>
      <c r="P75" s="364"/>
      <c r="Q75" s="364"/>
      <c r="R75" s="21">
        <f t="shared" si="7"/>
        <v>0</v>
      </c>
      <c r="S75" s="21">
        <v>0</v>
      </c>
      <c r="T75" s="21"/>
      <c r="U75" s="21"/>
      <c r="V75" s="14"/>
      <c r="W75" s="90"/>
      <c r="X75" s="19"/>
      <c r="Y75" s="88"/>
      <c r="Z75" s="23"/>
      <c r="AA75" s="90"/>
      <c r="AB75" s="19"/>
      <c r="AC75" s="88"/>
      <c r="AD75" s="88"/>
      <c r="AE75" s="91"/>
    </row>
    <row r="76" spans="1:31" x14ac:dyDescent="0.25">
      <c r="A76" s="209">
        <v>54</v>
      </c>
      <c r="B76" s="350" t="s">
        <v>88</v>
      </c>
      <c r="C76" s="335">
        <f t="shared" si="4"/>
        <v>0</v>
      </c>
      <c r="D76" s="336"/>
      <c r="E76" s="336"/>
      <c r="F76" s="336"/>
      <c r="G76" s="356"/>
      <c r="H76" s="14">
        <f t="shared" si="5"/>
        <v>0</v>
      </c>
      <c r="I76" s="14">
        <v>0</v>
      </c>
      <c r="J76" s="21"/>
      <c r="K76" s="335"/>
      <c r="L76" s="21"/>
      <c r="M76" s="364">
        <f t="shared" si="6"/>
        <v>0</v>
      </c>
      <c r="N76" s="364"/>
      <c r="O76" s="364"/>
      <c r="P76" s="364"/>
      <c r="Q76" s="364"/>
      <c r="R76" s="21">
        <f t="shared" si="7"/>
        <v>0</v>
      </c>
      <c r="S76" s="21">
        <v>0</v>
      </c>
      <c r="T76" s="21"/>
      <c r="U76" s="21"/>
      <c r="V76" s="14"/>
      <c r="W76" s="90"/>
      <c r="X76" s="19"/>
      <c r="Y76" s="88"/>
      <c r="Z76" s="23"/>
      <c r="AA76" s="90"/>
      <c r="AB76" s="19"/>
      <c r="AC76" s="88"/>
      <c r="AD76" s="88"/>
      <c r="AE76" s="91"/>
    </row>
    <row r="77" spans="1:31" ht="31.5" x14ac:dyDescent="0.25">
      <c r="A77" s="209">
        <v>55</v>
      </c>
      <c r="B77" s="345" t="s">
        <v>180</v>
      </c>
      <c r="C77" s="335">
        <f t="shared" si="4"/>
        <v>0</v>
      </c>
      <c r="D77" s="336"/>
      <c r="E77" s="336"/>
      <c r="F77" s="336"/>
      <c r="G77" s="356"/>
      <c r="H77" s="14">
        <f t="shared" si="5"/>
        <v>1.3764464000000001</v>
      </c>
      <c r="I77" s="14">
        <v>1.3764464000000001</v>
      </c>
      <c r="J77" s="21"/>
      <c r="K77" s="335"/>
      <c r="L77" s="21"/>
      <c r="M77" s="364">
        <f t="shared" si="6"/>
        <v>0</v>
      </c>
      <c r="N77" s="364"/>
      <c r="O77" s="364"/>
      <c r="P77" s="364"/>
      <c r="Q77" s="364"/>
      <c r="R77" s="21">
        <f t="shared" si="7"/>
        <v>0</v>
      </c>
      <c r="S77" s="21">
        <v>0</v>
      </c>
      <c r="T77" s="21"/>
      <c r="U77" s="21"/>
      <c r="V77" s="14"/>
      <c r="W77" s="90"/>
      <c r="X77" s="19"/>
      <c r="Y77" s="88"/>
      <c r="Z77" s="23"/>
      <c r="AA77" s="90"/>
      <c r="AB77" s="19"/>
      <c r="AC77" s="88"/>
      <c r="AD77" s="88"/>
      <c r="AE77" s="91"/>
    </row>
    <row r="78" spans="1:31" x14ac:dyDescent="0.25">
      <c r="A78" s="209">
        <v>56</v>
      </c>
      <c r="B78" s="198" t="s">
        <v>89</v>
      </c>
      <c r="C78" s="335">
        <f t="shared" si="4"/>
        <v>0</v>
      </c>
      <c r="D78" s="336"/>
      <c r="E78" s="336"/>
      <c r="F78" s="336"/>
      <c r="G78" s="356"/>
      <c r="H78" s="14">
        <f t="shared" si="5"/>
        <v>0</v>
      </c>
      <c r="I78" s="14">
        <v>0</v>
      </c>
      <c r="J78" s="21"/>
      <c r="K78" s="335"/>
      <c r="L78" s="21"/>
      <c r="M78" s="364">
        <f t="shared" si="6"/>
        <v>0</v>
      </c>
      <c r="N78" s="364"/>
      <c r="O78" s="364"/>
      <c r="P78" s="364"/>
      <c r="Q78" s="364"/>
      <c r="R78" s="21">
        <f t="shared" si="7"/>
        <v>0</v>
      </c>
      <c r="S78" s="21">
        <v>0</v>
      </c>
      <c r="T78" s="21"/>
      <c r="U78" s="21"/>
      <c r="V78" s="14"/>
      <c r="W78" s="90"/>
      <c r="X78" s="19"/>
      <c r="Y78" s="88"/>
      <c r="Z78" s="23"/>
      <c r="AA78" s="90"/>
      <c r="AB78" s="19"/>
      <c r="AC78" s="88"/>
      <c r="AD78" s="88"/>
      <c r="AE78" s="91"/>
    </row>
    <row r="79" spans="1:31" ht="47.25" x14ac:dyDescent="0.25">
      <c r="A79" s="209">
        <v>57</v>
      </c>
      <c r="B79" s="333" t="s">
        <v>181</v>
      </c>
      <c r="C79" s="335">
        <f t="shared" si="4"/>
        <v>0</v>
      </c>
      <c r="D79" s="336"/>
      <c r="E79" s="336"/>
      <c r="F79" s="336"/>
      <c r="G79" s="356"/>
      <c r="H79" s="14">
        <f t="shared" si="5"/>
        <v>0.64717217999999999</v>
      </c>
      <c r="I79" s="14">
        <v>0.64717217999999999</v>
      </c>
      <c r="J79" s="21"/>
      <c r="K79" s="335"/>
      <c r="L79" s="21"/>
      <c r="M79" s="364">
        <f t="shared" si="6"/>
        <v>0</v>
      </c>
      <c r="N79" s="364"/>
      <c r="O79" s="364"/>
      <c r="P79" s="364"/>
      <c r="Q79" s="364"/>
      <c r="R79" s="21">
        <f t="shared" si="7"/>
        <v>0.64717217999999999</v>
      </c>
      <c r="S79" s="21">
        <v>0.64717217999999999</v>
      </c>
      <c r="T79" s="21"/>
      <c r="U79" s="21"/>
      <c r="V79" s="14"/>
      <c r="W79" s="90"/>
      <c r="X79" s="19"/>
      <c r="Y79" s="88"/>
      <c r="Z79" s="23"/>
      <c r="AA79" s="90"/>
      <c r="AB79" s="19"/>
      <c r="AC79" s="88"/>
      <c r="AD79" s="88"/>
      <c r="AE79" s="91"/>
    </row>
    <row r="80" spans="1:31" ht="31.5" x14ac:dyDescent="0.25">
      <c r="A80" s="209">
        <v>58</v>
      </c>
      <c r="B80" s="201" t="s">
        <v>182</v>
      </c>
      <c r="C80" s="335">
        <f t="shared" si="4"/>
        <v>0</v>
      </c>
      <c r="D80" s="336"/>
      <c r="E80" s="336"/>
      <c r="F80" s="336"/>
      <c r="G80" s="356"/>
      <c r="H80" s="14">
        <f t="shared" si="5"/>
        <v>0.57867908000000001</v>
      </c>
      <c r="I80" s="14">
        <v>0.57867908000000001</v>
      </c>
      <c r="J80" s="21"/>
      <c r="K80" s="335"/>
      <c r="L80" s="21"/>
      <c r="M80" s="364">
        <f t="shared" si="6"/>
        <v>0</v>
      </c>
      <c r="N80" s="364"/>
      <c r="O80" s="364"/>
      <c r="P80" s="364"/>
      <c r="Q80" s="364"/>
      <c r="R80" s="21">
        <f t="shared" si="7"/>
        <v>0.57867908000000001</v>
      </c>
      <c r="S80" s="21">
        <v>0.57867908000000001</v>
      </c>
      <c r="T80" s="21"/>
      <c r="U80" s="21"/>
      <c r="V80" s="14"/>
      <c r="W80" s="90"/>
      <c r="X80" s="19"/>
      <c r="Y80" s="88"/>
      <c r="Z80" s="23"/>
      <c r="AA80" s="90"/>
      <c r="AB80" s="19"/>
      <c r="AC80" s="88"/>
      <c r="AD80" s="88"/>
      <c r="AE80" s="91"/>
    </row>
    <row r="81" spans="1:31" ht="31.5" x14ac:dyDescent="0.25">
      <c r="A81" s="209">
        <v>59</v>
      </c>
      <c r="B81" s="333" t="s">
        <v>183</v>
      </c>
      <c r="C81" s="335">
        <f t="shared" si="4"/>
        <v>0</v>
      </c>
      <c r="D81" s="336"/>
      <c r="E81" s="336"/>
      <c r="F81" s="336"/>
      <c r="G81" s="356"/>
      <c r="H81" s="14">
        <f t="shared" si="5"/>
        <v>0.95862728000000008</v>
      </c>
      <c r="I81" s="14">
        <v>0.95862728000000008</v>
      </c>
      <c r="J81" s="21"/>
      <c r="K81" s="335"/>
      <c r="L81" s="21"/>
      <c r="M81" s="364">
        <f t="shared" si="6"/>
        <v>0</v>
      </c>
      <c r="N81" s="364"/>
      <c r="O81" s="364"/>
      <c r="P81" s="364"/>
      <c r="Q81" s="364"/>
      <c r="R81" s="21">
        <f t="shared" si="7"/>
        <v>0.95862728000000008</v>
      </c>
      <c r="S81" s="21">
        <v>0.95862728000000008</v>
      </c>
      <c r="T81" s="21"/>
      <c r="U81" s="21"/>
      <c r="V81" s="14"/>
      <c r="W81" s="90"/>
      <c r="X81" s="19"/>
      <c r="Y81" s="88"/>
      <c r="Z81" s="23"/>
      <c r="AA81" s="90"/>
      <c r="AB81" s="19"/>
      <c r="AC81" s="88"/>
      <c r="AD81" s="88"/>
      <c r="AE81" s="91"/>
    </row>
    <row r="82" spans="1:31" x14ac:dyDescent="0.25">
      <c r="A82" s="209">
        <v>60</v>
      </c>
      <c r="B82" s="334" t="s">
        <v>184</v>
      </c>
      <c r="C82" s="335">
        <f t="shared" si="4"/>
        <v>0</v>
      </c>
      <c r="D82" s="336"/>
      <c r="E82" s="336"/>
      <c r="F82" s="336"/>
      <c r="G82" s="356"/>
      <c r="H82" s="14">
        <f t="shared" si="5"/>
        <v>0</v>
      </c>
      <c r="I82" s="14"/>
      <c r="J82" s="21"/>
      <c r="K82" s="335"/>
      <c r="L82" s="21"/>
      <c r="M82" s="364">
        <f t="shared" si="6"/>
        <v>0</v>
      </c>
      <c r="N82" s="364"/>
      <c r="O82" s="364"/>
      <c r="P82" s="364"/>
      <c r="Q82" s="364"/>
      <c r="R82" s="21">
        <f t="shared" si="7"/>
        <v>0</v>
      </c>
      <c r="S82" s="21"/>
      <c r="T82" s="21"/>
      <c r="U82" s="21"/>
      <c r="V82" s="14"/>
      <c r="W82" s="90"/>
      <c r="X82" s="19"/>
      <c r="Y82" s="88"/>
      <c r="Z82" s="23"/>
      <c r="AA82" s="90"/>
      <c r="AB82" s="19"/>
      <c r="AC82" s="88"/>
      <c r="AD82" s="88"/>
      <c r="AE82" s="91"/>
    </row>
    <row r="83" spans="1:31" ht="31.5" x14ac:dyDescent="0.25">
      <c r="A83" s="209">
        <v>61</v>
      </c>
      <c r="B83" s="201" t="s">
        <v>185</v>
      </c>
      <c r="C83" s="335">
        <f t="shared" si="4"/>
        <v>0</v>
      </c>
      <c r="D83" s="336"/>
      <c r="E83" s="336"/>
      <c r="F83" s="336"/>
      <c r="G83" s="356"/>
      <c r="H83" s="14">
        <f t="shared" si="5"/>
        <v>6.2147498520000006</v>
      </c>
      <c r="I83" s="14">
        <v>6.2147498520000006</v>
      </c>
      <c r="J83" s="21"/>
      <c r="K83" s="335"/>
      <c r="L83" s="21"/>
      <c r="M83" s="364">
        <f t="shared" si="6"/>
        <v>0</v>
      </c>
      <c r="N83" s="364"/>
      <c r="O83" s="364"/>
      <c r="P83" s="364"/>
      <c r="Q83" s="364"/>
      <c r="R83" s="21">
        <f t="shared" si="7"/>
        <v>1.17185088</v>
      </c>
      <c r="S83" s="21">
        <v>1.17185088</v>
      </c>
      <c r="T83" s="21"/>
      <c r="U83" s="21"/>
      <c r="V83" s="14"/>
      <c r="W83" s="90"/>
      <c r="X83" s="19"/>
      <c r="Y83" s="88"/>
      <c r="Z83" s="23"/>
      <c r="AA83" s="90"/>
      <c r="AB83" s="19"/>
      <c r="AC83" s="88"/>
      <c r="AD83" s="88"/>
      <c r="AE83" s="91"/>
    </row>
    <row r="84" spans="1:31" ht="63" x14ac:dyDescent="0.25">
      <c r="A84" s="209">
        <v>62</v>
      </c>
      <c r="B84" s="378" t="s">
        <v>186</v>
      </c>
      <c r="C84" s="335">
        <f t="shared" si="4"/>
        <v>0</v>
      </c>
      <c r="D84" s="336"/>
      <c r="E84" s="336"/>
      <c r="F84" s="336"/>
      <c r="G84" s="356"/>
      <c r="H84" s="14">
        <f>SUM(J84:L84)</f>
        <v>102.29424607999999</v>
      </c>
      <c r="J84" s="14">
        <v>102.29424607999999</v>
      </c>
      <c r="K84" s="335"/>
      <c r="L84" s="21"/>
      <c r="M84" s="364">
        <f t="shared" si="6"/>
        <v>0</v>
      </c>
      <c r="N84" s="364"/>
      <c r="O84" s="364"/>
      <c r="P84" s="364"/>
      <c r="Q84" s="364"/>
      <c r="R84" s="21">
        <f t="shared" si="7"/>
        <v>0</v>
      </c>
      <c r="S84" s="21"/>
      <c r="T84" s="21"/>
      <c r="U84" s="21"/>
      <c r="V84" s="14"/>
      <c r="W84" s="90"/>
      <c r="X84" s="19"/>
      <c r="Y84" s="88"/>
      <c r="Z84" s="23"/>
      <c r="AA84" s="90"/>
      <c r="AB84" s="19"/>
      <c r="AC84" s="88"/>
      <c r="AD84" s="88"/>
      <c r="AE84" s="91"/>
    </row>
    <row r="85" spans="1:31" ht="63" x14ac:dyDescent="0.25">
      <c r="A85" s="209">
        <v>63</v>
      </c>
      <c r="B85" s="333" t="s">
        <v>187</v>
      </c>
      <c r="C85" s="335">
        <f t="shared" si="4"/>
        <v>0</v>
      </c>
      <c r="D85" s="336"/>
      <c r="E85" s="336"/>
      <c r="F85" s="336"/>
      <c r="G85" s="356"/>
      <c r="H85" s="14">
        <f t="shared" si="5"/>
        <v>1.2684074080000003</v>
      </c>
      <c r="I85" s="14">
        <v>1.2684074080000003</v>
      </c>
      <c r="J85" s="21"/>
      <c r="K85" s="335"/>
      <c r="L85" s="21"/>
      <c r="M85" s="364">
        <f t="shared" si="6"/>
        <v>0</v>
      </c>
      <c r="N85" s="364"/>
      <c r="O85" s="364"/>
      <c r="P85" s="364"/>
      <c r="Q85" s="364"/>
      <c r="R85" s="21">
        <f t="shared" si="7"/>
        <v>3.3974480000000001E-2</v>
      </c>
      <c r="S85" s="21">
        <v>3.3974480000000001E-2</v>
      </c>
      <c r="T85" s="21"/>
      <c r="U85" s="21"/>
      <c r="V85" s="14"/>
      <c r="W85" s="90"/>
      <c r="X85" s="19"/>
      <c r="Y85" s="88"/>
      <c r="Z85" s="23"/>
      <c r="AA85" s="90"/>
      <c r="AB85" s="19"/>
      <c r="AC85" s="88"/>
      <c r="AD85" s="88"/>
      <c r="AE85" s="91"/>
    </row>
    <row r="86" spans="1:31" ht="47.25" x14ac:dyDescent="0.25">
      <c r="A86" s="209">
        <v>64</v>
      </c>
      <c r="B86" s="333" t="s">
        <v>188</v>
      </c>
      <c r="C86" s="335">
        <f t="shared" si="4"/>
        <v>0</v>
      </c>
      <c r="D86" s="336"/>
      <c r="E86" s="336"/>
      <c r="F86" s="336"/>
      <c r="G86" s="356"/>
      <c r="H86" s="14">
        <f t="shared" si="5"/>
        <v>0.99345853000000006</v>
      </c>
      <c r="I86" s="14">
        <v>0.99345853000000006</v>
      </c>
      <c r="J86" s="21"/>
      <c r="K86" s="335"/>
      <c r="L86" s="21"/>
      <c r="M86" s="364">
        <f t="shared" si="6"/>
        <v>0</v>
      </c>
      <c r="N86" s="364"/>
      <c r="O86" s="364"/>
      <c r="P86" s="364"/>
      <c r="Q86" s="364"/>
      <c r="R86" s="21">
        <f t="shared" si="7"/>
        <v>0</v>
      </c>
      <c r="S86" s="21"/>
      <c r="T86" s="21"/>
      <c r="U86" s="21"/>
      <c r="V86" s="14"/>
      <c r="W86" s="90"/>
      <c r="X86" s="19"/>
      <c r="Y86" s="88"/>
      <c r="Z86" s="23"/>
      <c r="AA86" s="90"/>
      <c r="AB86" s="19"/>
      <c r="AC86" s="88"/>
      <c r="AD86" s="88"/>
      <c r="AE86" s="91"/>
    </row>
    <row r="87" spans="1:31" x14ac:dyDescent="0.25">
      <c r="A87" s="209">
        <v>65</v>
      </c>
      <c r="B87" s="333" t="s">
        <v>189</v>
      </c>
      <c r="C87" s="335"/>
      <c r="D87" s="336"/>
      <c r="E87" s="336"/>
      <c r="F87" s="336"/>
      <c r="G87" s="356"/>
      <c r="H87" s="14">
        <f t="shared" si="5"/>
        <v>0</v>
      </c>
      <c r="I87" s="14"/>
      <c r="J87" s="21"/>
      <c r="K87" s="335"/>
      <c r="L87" s="21"/>
      <c r="M87" s="364"/>
      <c r="N87" s="364"/>
      <c r="O87" s="364"/>
      <c r="P87" s="364"/>
      <c r="Q87" s="364"/>
      <c r="R87" s="21">
        <f t="shared" si="7"/>
        <v>0</v>
      </c>
      <c r="S87" s="21"/>
      <c r="T87" s="21"/>
      <c r="U87" s="21"/>
      <c r="V87" s="14"/>
      <c r="W87" s="90"/>
      <c r="X87" s="19"/>
      <c r="Y87" s="195"/>
      <c r="Z87" s="14"/>
      <c r="AA87" s="90"/>
      <c r="AB87" s="19"/>
      <c r="AC87" s="88"/>
      <c r="AD87" s="88"/>
      <c r="AE87" s="91"/>
    </row>
    <row r="88" spans="1:31" x14ac:dyDescent="0.25">
      <c r="A88" s="209">
        <v>66</v>
      </c>
      <c r="B88" s="333" t="s">
        <v>190</v>
      </c>
      <c r="C88" s="335"/>
      <c r="D88" s="336"/>
      <c r="E88" s="336"/>
      <c r="F88" s="336"/>
      <c r="G88" s="356"/>
      <c r="H88" s="14">
        <f t="shared" si="5"/>
        <v>0</v>
      </c>
      <c r="I88" s="14"/>
      <c r="J88" s="21"/>
      <c r="K88" s="335"/>
      <c r="L88" s="21"/>
      <c r="M88" s="364"/>
      <c r="N88" s="364"/>
      <c r="O88" s="364"/>
      <c r="P88" s="364"/>
      <c r="Q88" s="364"/>
      <c r="R88" s="21">
        <f t="shared" si="7"/>
        <v>0</v>
      </c>
      <c r="S88" s="21"/>
      <c r="T88" s="21"/>
      <c r="U88" s="21"/>
      <c r="V88" s="14"/>
      <c r="W88" s="90"/>
      <c r="X88" s="19"/>
      <c r="Y88" s="195"/>
      <c r="Z88" s="14"/>
      <c r="AA88" s="90"/>
      <c r="AB88" s="19"/>
      <c r="AC88" s="88"/>
      <c r="AD88" s="88"/>
      <c r="AE88" s="91"/>
    </row>
    <row r="89" spans="1:31" ht="36" customHeight="1" x14ac:dyDescent="0.25">
      <c r="A89" s="209">
        <v>67</v>
      </c>
      <c r="B89" s="333" t="s">
        <v>191</v>
      </c>
      <c r="C89" s="335"/>
      <c r="D89" s="336"/>
      <c r="E89" s="336"/>
      <c r="F89" s="336"/>
      <c r="G89" s="356"/>
      <c r="H89" s="14">
        <f t="shared" ref="H89:H137" si="8">SUM(I89:L89)</f>
        <v>0</v>
      </c>
      <c r="I89" s="14"/>
      <c r="J89" s="21"/>
      <c r="K89" s="335"/>
      <c r="L89" s="21"/>
      <c r="M89" s="364"/>
      <c r="N89" s="364"/>
      <c r="O89" s="364"/>
      <c r="P89" s="364"/>
      <c r="Q89" s="364"/>
      <c r="R89" s="21">
        <f t="shared" ref="R89:R137" si="9">SUM(S89:V89)</f>
        <v>0</v>
      </c>
      <c r="S89" s="21"/>
      <c r="T89" s="21"/>
      <c r="U89" s="21"/>
      <c r="V89" s="14"/>
      <c r="W89" s="90"/>
      <c r="X89" s="19"/>
      <c r="Y89" s="88"/>
      <c r="Z89" s="14"/>
      <c r="AA89" s="90"/>
      <c r="AB89" s="19"/>
      <c r="AC89" s="88"/>
      <c r="AD89" s="88"/>
      <c r="AE89" s="91"/>
    </row>
    <row r="90" spans="1:31" ht="33" customHeight="1" x14ac:dyDescent="0.25">
      <c r="A90" s="209">
        <v>68</v>
      </c>
      <c r="B90" s="333" t="s">
        <v>192</v>
      </c>
      <c r="C90" s="335"/>
      <c r="D90" s="336"/>
      <c r="E90" s="336"/>
      <c r="F90" s="336"/>
      <c r="G90" s="356"/>
      <c r="H90" s="14">
        <f t="shared" si="8"/>
        <v>0</v>
      </c>
      <c r="I90" s="14"/>
      <c r="J90" s="21"/>
      <c r="K90" s="335"/>
      <c r="L90" s="21"/>
      <c r="M90" s="364"/>
      <c r="N90" s="364"/>
      <c r="O90" s="364"/>
      <c r="P90" s="364"/>
      <c r="Q90" s="364"/>
      <c r="R90" s="21">
        <f t="shared" si="9"/>
        <v>0</v>
      </c>
      <c r="S90" s="21"/>
      <c r="T90" s="21"/>
      <c r="U90" s="21"/>
      <c r="V90" s="14"/>
      <c r="W90" s="90"/>
      <c r="X90" s="19"/>
      <c r="Y90" s="88"/>
      <c r="Z90" s="14"/>
      <c r="AA90" s="90"/>
      <c r="AB90" s="19"/>
      <c r="AC90" s="88"/>
      <c r="AD90" s="88"/>
      <c r="AE90" s="91"/>
    </row>
    <row r="91" spans="1:31" x14ac:dyDescent="0.25">
      <c r="A91" s="209">
        <v>69</v>
      </c>
      <c r="B91" s="333" t="s">
        <v>193</v>
      </c>
      <c r="C91" s="335"/>
      <c r="D91" s="336"/>
      <c r="E91" s="336"/>
      <c r="F91" s="336"/>
      <c r="G91" s="356"/>
      <c r="H91" s="14">
        <f t="shared" si="8"/>
        <v>0</v>
      </c>
      <c r="I91" s="14"/>
      <c r="J91" s="21"/>
      <c r="K91" s="335"/>
      <c r="L91" s="21"/>
      <c r="M91" s="364"/>
      <c r="N91" s="364"/>
      <c r="O91" s="364"/>
      <c r="P91" s="364"/>
      <c r="Q91" s="364"/>
      <c r="R91" s="21">
        <f t="shared" si="9"/>
        <v>0</v>
      </c>
      <c r="S91" s="21"/>
      <c r="T91" s="21"/>
      <c r="U91" s="21"/>
      <c r="V91" s="14"/>
      <c r="W91" s="90"/>
      <c r="X91" s="19"/>
      <c r="Y91" s="195"/>
      <c r="Z91" s="14"/>
      <c r="AA91" s="90"/>
      <c r="AB91" s="19"/>
      <c r="AC91" s="88"/>
      <c r="AD91" s="88"/>
      <c r="AE91" s="91"/>
    </row>
    <row r="92" spans="1:31" ht="31.5" x14ac:dyDescent="0.25">
      <c r="A92" s="209">
        <v>70</v>
      </c>
      <c r="B92" s="379" t="s">
        <v>194</v>
      </c>
      <c r="C92" s="335"/>
      <c r="D92" s="336"/>
      <c r="E92" s="336"/>
      <c r="F92" s="336"/>
      <c r="G92" s="356"/>
      <c r="H92" s="14">
        <f t="shared" si="8"/>
        <v>0</v>
      </c>
      <c r="I92" s="14"/>
      <c r="J92" s="21"/>
      <c r="K92" s="335"/>
      <c r="L92" s="21"/>
      <c r="M92" s="364"/>
      <c r="N92" s="364"/>
      <c r="O92" s="364"/>
      <c r="P92" s="364"/>
      <c r="Q92" s="364"/>
      <c r="R92" s="21">
        <f t="shared" si="9"/>
        <v>0</v>
      </c>
      <c r="S92" s="21"/>
      <c r="T92" s="21"/>
      <c r="U92" s="21"/>
      <c r="V92" s="14"/>
      <c r="W92" s="90"/>
      <c r="X92" s="19"/>
      <c r="Y92" s="195"/>
      <c r="Z92" s="14"/>
      <c r="AA92" s="90"/>
      <c r="AB92" s="19"/>
      <c r="AC92" s="88"/>
      <c r="AD92" s="88"/>
      <c r="AE92" s="91"/>
    </row>
    <row r="93" spans="1:31" x14ac:dyDescent="0.25">
      <c r="A93" s="209">
        <v>71</v>
      </c>
      <c r="B93" s="380" t="s">
        <v>195</v>
      </c>
      <c r="C93" s="335">
        <f t="shared" ref="C93:C136" si="10">SUM(D93:G93)</f>
        <v>0</v>
      </c>
      <c r="D93" s="336"/>
      <c r="E93" s="336"/>
      <c r="F93" s="336"/>
      <c r="G93" s="356"/>
      <c r="H93" s="14">
        <f>SUM(J93:L93)</f>
        <v>3.0564846899999996</v>
      </c>
      <c r="J93" s="14">
        <v>3.0564846899999996</v>
      </c>
      <c r="K93" s="335"/>
      <c r="L93" s="21"/>
      <c r="M93" s="364">
        <f t="shared" ref="M93:M136" si="11">SUM(N93:Q93)</f>
        <v>0</v>
      </c>
      <c r="N93" s="364"/>
      <c r="O93" s="364"/>
      <c r="P93" s="364"/>
      <c r="Q93" s="364"/>
      <c r="R93" s="21">
        <f t="shared" si="9"/>
        <v>3.0564846899999996</v>
      </c>
      <c r="S93" s="21"/>
      <c r="T93" s="21">
        <v>3.0564846899999996</v>
      </c>
      <c r="U93" s="21"/>
      <c r="V93" s="14"/>
      <c r="W93" s="90">
        <v>2017</v>
      </c>
      <c r="X93" s="19">
        <v>33</v>
      </c>
      <c r="Y93" s="88" t="s">
        <v>240</v>
      </c>
      <c r="Z93" s="23">
        <v>2</v>
      </c>
      <c r="AA93" s="90"/>
      <c r="AB93" s="19"/>
      <c r="AC93" s="88"/>
      <c r="AD93" s="88"/>
      <c r="AE93" s="91"/>
    </row>
    <row r="94" spans="1:31" ht="47.25" x14ac:dyDescent="0.25">
      <c r="A94" s="209">
        <v>72</v>
      </c>
      <c r="B94" s="380" t="s">
        <v>196</v>
      </c>
      <c r="C94" s="335">
        <f t="shared" si="10"/>
        <v>0</v>
      </c>
      <c r="D94" s="336"/>
      <c r="E94" s="336"/>
      <c r="F94" s="336"/>
      <c r="G94" s="356"/>
      <c r="H94" s="14">
        <f t="shared" si="8"/>
        <v>0</v>
      </c>
      <c r="I94" s="14"/>
      <c r="J94" s="21"/>
      <c r="K94" s="335"/>
      <c r="L94" s="21"/>
      <c r="M94" s="364">
        <f t="shared" si="11"/>
        <v>0</v>
      </c>
      <c r="N94" s="364"/>
      <c r="O94" s="364"/>
      <c r="P94" s="364"/>
      <c r="Q94" s="364"/>
      <c r="R94" s="21">
        <f t="shared" si="9"/>
        <v>0</v>
      </c>
      <c r="S94" s="21"/>
      <c r="T94" s="21"/>
      <c r="U94" s="21"/>
      <c r="V94" s="14"/>
      <c r="W94" s="90"/>
      <c r="X94" s="19"/>
      <c r="Y94" s="88"/>
      <c r="Z94" s="23"/>
      <c r="AA94" s="90"/>
      <c r="AB94" s="19"/>
      <c r="AC94" s="88"/>
      <c r="AD94" s="88"/>
      <c r="AE94" s="91"/>
    </row>
    <row r="95" spans="1:31" ht="31.5" x14ac:dyDescent="0.25">
      <c r="A95" s="209">
        <v>73</v>
      </c>
      <c r="B95" s="380" t="s">
        <v>197</v>
      </c>
      <c r="C95" s="335">
        <f t="shared" si="10"/>
        <v>0</v>
      </c>
      <c r="D95" s="336"/>
      <c r="E95" s="336"/>
      <c r="F95" s="336"/>
      <c r="G95" s="356"/>
      <c r="H95" s="14">
        <f t="shared" si="8"/>
        <v>0</v>
      </c>
      <c r="I95" s="14"/>
      <c r="J95" s="21"/>
      <c r="K95" s="335"/>
      <c r="L95" s="21"/>
      <c r="M95" s="364">
        <f t="shared" si="11"/>
        <v>0</v>
      </c>
      <c r="N95" s="364"/>
      <c r="O95" s="364"/>
      <c r="P95" s="364"/>
      <c r="Q95" s="364"/>
      <c r="R95" s="21">
        <f t="shared" si="9"/>
        <v>0</v>
      </c>
      <c r="S95" s="21"/>
      <c r="T95" s="21"/>
      <c r="U95" s="21"/>
      <c r="V95" s="14"/>
      <c r="W95" s="90"/>
      <c r="X95" s="19"/>
      <c r="Y95" s="88"/>
      <c r="Z95" s="23"/>
      <c r="AA95" s="90"/>
      <c r="AB95" s="19"/>
      <c r="AC95" s="88"/>
      <c r="AD95" s="88"/>
      <c r="AE95" s="91"/>
    </row>
    <row r="96" spans="1:31" ht="47.25" x14ac:dyDescent="0.25">
      <c r="A96" s="209">
        <v>74</v>
      </c>
      <c r="B96" s="380" t="s">
        <v>198</v>
      </c>
      <c r="C96" s="335">
        <f t="shared" si="10"/>
        <v>0</v>
      </c>
      <c r="D96" s="336"/>
      <c r="E96" s="336"/>
      <c r="F96" s="336"/>
      <c r="G96" s="356"/>
      <c r="H96" s="14">
        <f t="shared" si="8"/>
        <v>0</v>
      </c>
      <c r="I96" s="14"/>
      <c r="J96" s="21"/>
      <c r="K96" s="335"/>
      <c r="L96" s="21"/>
      <c r="M96" s="364">
        <f t="shared" si="11"/>
        <v>0</v>
      </c>
      <c r="N96" s="364"/>
      <c r="O96" s="364"/>
      <c r="P96" s="364"/>
      <c r="Q96" s="364"/>
      <c r="R96" s="21">
        <f t="shared" si="9"/>
        <v>0</v>
      </c>
      <c r="S96" s="21"/>
      <c r="T96" s="21"/>
      <c r="U96" s="21"/>
      <c r="V96" s="14"/>
      <c r="W96" s="90"/>
      <c r="X96" s="19"/>
      <c r="Y96" s="88"/>
      <c r="Z96" s="23"/>
      <c r="AA96" s="90"/>
      <c r="AB96" s="19"/>
      <c r="AC96" s="88"/>
      <c r="AD96" s="88"/>
      <c r="AE96" s="91"/>
    </row>
    <row r="97" spans="1:31" ht="94.5" x14ac:dyDescent="0.25">
      <c r="A97" s="209">
        <v>75</v>
      </c>
      <c r="B97" s="380" t="s">
        <v>238</v>
      </c>
      <c r="C97" s="335"/>
      <c r="D97" s="336"/>
      <c r="E97" s="336"/>
      <c r="F97" s="336"/>
      <c r="G97" s="356"/>
      <c r="H97" s="14">
        <f t="shared" si="8"/>
        <v>1.1631090099999999</v>
      </c>
      <c r="I97" s="14">
        <v>1.1631090099999999</v>
      </c>
      <c r="J97" s="21"/>
      <c r="K97" s="335"/>
      <c r="L97" s="21"/>
      <c r="M97" s="364"/>
      <c r="N97" s="364"/>
      <c r="O97" s="364"/>
      <c r="P97" s="364"/>
      <c r="Q97" s="364"/>
      <c r="R97" s="21">
        <f t="shared" si="9"/>
        <v>0</v>
      </c>
      <c r="S97" s="21"/>
      <c r="T97" s="21"/>
      <c r="U97" s="21"/>
      <c r="V97" s="14"/>
      <c r="W97" s="90"/>
      <c r="X97" s="19"/>
      <c r="Y97" s="88"/>
      <c r="Z97" s="23"/>
      <c r="AA97" s="90"/>
      <c r="AB97" s="19"/>
      <c r="AC97" s="88"/>
      <c r="AD97" s="88"/>
      <c r="AE97" s="91"/>
    </row>
    <row r="98" spans="1:31" ht="31.5" x14ac:dyDescent="0.25">
      <c r="A98" s="209">
        <v>76</v>
      </c>
      <c r="B98" s="380" t="s">
        <v>199</v>
      </c>
      <c r="C98" s="335">
        <f t="shared" si="10"/>
        <v>0</v>
      </c>
      <c r="D98" s="336"/>
      <c r="E98" s="336"/>
      <c r="F98" s="336"/>
      <c r="G98" s="356"/>
      <c r="H98" s="14">
        <f t="shared" si="8"/>
        <v>3.4836039999999999E-2</v>
      </c>
      <c r="I98" s="14">
        <v>3.4836039999999999E-2</v>
      </c>
      <c r="J98" s="21"/>
      <c r="K98" s="335"/>
      <c r="L98" s="21"/>
      <c r="M98" s="364">
        <f t="shared" si="11"/>
        <v>0</v>
      </c>
      <c r="N98" s="364"/>
      <c r="O98" s="364"/>
      <c r="P98" s="364"/>
      <c r="Q98" s="364"/>
      <c r="R98" s="21">
        <f t="shared" si="9"/>
        <v>3.4836039999999999E-2</v>
      </c>
      <c r="S98" s="21">
        <v>3.4836039999999999E-2</v>
      </c>
      <c r="T98" s="21"/>
      <c r="U98" s="21"/>
      <c r="V98" s="14"/>
      <c r="W98" s="90"/>
      <c r="X98" s="19"/>
      <c r="Y98" s="88"/>
      <c r="Z98" s="23"/>
      <c r="AA98" s="90"/>
      <c r="AB98" s="19"/>
      <c r="AC98" s="88"/>
      <c r="AD98" s="88"/>
      <c r="AE98" s="91"/>
    </row>
    <row r="99" spans="1:31" ht="31.5" x14ac:dyDescent="0.25">
      <c r="A99" s="209">
        <v>77</v>
      </c>
      <c r="B99" s="380" t="s">
        <v>200</v>
      </c>
      <c r="C99" s="335">
        <f t="shared" si="10"/>
        <v>0</v>
      </c>
      <c r="D99" s="336"/>
      <c r="E99" s="336"/>
      <c r="F99" s="336"/>
      <c r="G99" s="356"/>
      <c r="H99" s="14">
        <f t="shared" si="8"/>
        <v>3.6729926099999997</v>
      </c>
      <c r="I99" s="14">
        <v>3.6729926099999997</v>
      </c>
      <c r="J99" s="21"/>
      <c r="K99" s="335"/>
      <c r="L99" s="21"/>
      <c r="M99" s="364">
        <f t="shared" si="11"/>
        <v>0</v>
      </c>
      <c r="N99" s="364"/>
      <c r="O99" s="364"/>
      <c r="P99" s="364"/>
      <c r="Q99" s="364"/>
      <c r="R99" s="21">
        <f t="shared" si="9"/>
        <v>0</v>
      </c>
      <c r="S99" s="21">
        <v>0</v>
      </c>
      <c r="T99" s="21"/>
      <c r="U99" s="21"/>
      <c r="V99" s="14"/>
      <c r="W99" s="90"/>
      <c r="X99" s="19"/>
      <c r="Y99" s="88"/>
      <c r="Z99" s="23"/>
      <c r="AA99" s="90"/>
      <c r="AB99" s="19"/>
      <c r="AC99" s="88"/>
      <c r="AD99" s="88"/>
      <c r="AE99" s="91"/>
    </row>
    <row r="100" spans="1:31" x14ac:dyDescent="0.25">
      <c r="A100" s="209">
        <v>78</v>
      </c>
      <c r="B100" s="380" t="s">
        <v>201</v>
      </c>
      <c r="C100" s="335">
        <f t="shared" si="10"/>
        <v>0</v>
      </c>
      <c r="D100" s="336"/>
      <c r="E100" s="336"/>
      <c r="F100" s="336"/>
      <c r="G100" s="356"/>
      <c r="H100" s="14">
        <f t="shared" si="8"/>
        <v>0</v>
      </c>
      <c r="I100" s="14"/>
      <c r="J100" s="21"/>
      <c r="K100" s="335"/>
      <c r="L100" s="21"/>
      <c r="M100" s="364">
        <f t="shared" si="11"/>
        <v>0</v>
      </c>
      <c r="N100" s="364"/>
      <c r="O100" s="364"/>
      <c r="P100" s="364"/>
      <c r="Q100" s="364"/>
      <c r="R100" s="21">
        <f t="shared" si="9"/>
        <v>0</v>
      </c>
      <c r="S100" s="21">
        <v>0</v>
      </c>
      <c r="T100" s="21"/>
      <c r="U100" s="21"/>
      <c r="V100" s="14"/>
      <c r="W100" s="90"/>
      <c r="X100" s="19"/>
      <c r="Y100" s="88"/>
      <c r="Z100" s="23"/>
      <c r="AA100" s="90"/>
      <c r="AB100" s="19"/>
      <c r="AC100" s="88"/>
      <c r="AD100" s="88"/>
      <c r="AE100" s="91"/>
    </row>
    <row r="101" spans="1:31" x14ac:dyDescent="0.25">
      <c r="A101" s="209">
        <v>79</v>
      </c>
      <c r="B101" s="380" t="s">
        <v>239</v>
      </c>
      <c r="C101" s="335"/>
      <c r="D101" s="336"/>
      <c r="E101" s="336"/>
      <c r="F101" s="336"/>
      <c r="G101" s="356"/>
      <c r="H101" s="14">
        <f t="shared" si="8"/>
        <v>0.19621394</v>
      </c>
      <c r="I101" s="14">
        <v>0.19621394</v>
      </c>
      <c r="J101" s="21"/>
      <c r="K101" s="335"/>
      <c r="L101" s="21"/>
      <c r="M101" s="364"/>
      <c r="N101" s="364"/>
      <c r="O101" s="364"/>
      <c r="P101" s="364"/>
      <c r="Q101" s="364"/>
      <c r="R101" s="21">
        <f t="shared" si="9"/>
        <v>0.19621394</v>
      </c>
      <c r="S101" s="21">
        <v>0.19621394</v>
      </c>
      <c r="T101" s="21"/>
      <c r="U101" s="21"/>
      <c r="V101" s="14"/>
      <c r="W101" s="90"/>
      <c r="X101" s="19"/>
      <c r="Y101" s="88"/>
      <c r="Z101" s="23"/>
      <c r="AA101" s="90"/>
      <c r="AB101" s="19"/>
      <c r="AC101" s="88"/>
      <c r="AD101" s="88"/>
      <c r="AE101" s="91"/>
    </row>
    <row r="102" spans="1:31" x14ac:dyDescent="0.25">
      <c r="A102" s="209">
        <v>80</v>
      </c>
      <c r="B102" s="200" t="s">
        <v>91</v>
      </c>
      <c r="C102" s="335">
        <f t="shared" si="10"/>
        <v>0</v>
      </c>
      <c r="D102" s="336"/>
      <c r="E102" s="336"/>
      <c r="F102" s="336"/>
      <c r="G102" s="356"/>
      <c r="H102" s="14">
        <f t="shared" si="8"/>
        <v>0</v>
      </c>
      <c r="I102" s="14"/>
      <c r="J102" s="21"/>
      <c r="K102" s="335"/>
      <c r="L102" s="21"/>
      <c r="M102" s="364">
        <f t="shared" si="11"/>
        <v>0</v>
      </c>
      <c r="N102" s="364"/>
      <c r="O102" s="364"/>
      <c r="P102" s="364"/>
      <c r="Q102" s="364"/>
      <c r="R102" s="21">
        <f t="shared" si="9"/>
        <v>0</v>
      </c>
      <c r="S102" s="21"/>
      <c r="T102" s="21"/>
      <c r="U102" s="21"/>
      <c r="V102" s="14"/>
      <c r="W102" s="90"/>
      <c r="X102" s="19"/>
      <c r="Y102" s="88"/>
      <c r="Z102" s="23"/>
      <c r="AA102" s="90"/>
      <c r="AB102" s="19"/>
      <c r="AC102" s="88"/>
      <c r="AD102" s="88"/>
      <c r="AE102" s="91"/>
    </row>
    <row r="103" spans="1:31" x14ac:dyDescent="0.25">
      <c r="A103" s="209">
        <v>81</v>
      </c>
      <c r="B103" s="201" t="s">
        <v>202</v>
      </c>
      <c r="C103" s="335">
        <f t="shared" si="10"/>
        <v>0</v>
      </c>
      <c r="D103" s="336"/>
      <c r="E103" s="336"/>
      <c r="F103" s="336"/>
      <c r="G103" s="356"/>
      <c r="H103" s="14">
        <f t="shared" si="8"/>
        <v>0</v>
      </c>
      <c r="I103" s="14"/>
      <c r="J103" s="21"/>
      <c r="K103" s="335"/>
      <c r="L103" s="21"/>
      <c r="M103" s="364">
        <f t="shared" si="11"/>
        <v>0</v>
      </c>
      <c r="N103" s="364"/>
      <c r="O103" s="364"/>
      <c r="P103" s="364"/>
      <c r="Q103" s="364"/>
      <c r="R103" s="21">
        <f t="shared" si="9"/>
        <v>0</v>
      </c>
      <c r="S103" s="21"/>
      <c r="T103" s="21"/>
      <c r="U103" s="21"/>
      <c r="V103" s="14"/>
      <c r="W103" s="90"/>
      <c r="X103" s="19"/>
      <c r="Y103" s="88"/>
      <c r="Z103" s="23"/>
      <c r="AA103" s="90"/>
      <c r="AB103" s="19"/>
      <c r="AC103" s="88"/>
      <c r="AD103" s="88"/>
      <c r="AE103" s="91"/>
    </row>
    <row r="104" spans="1:31" ht="31.5" x14ac:dyDescent="0.25">
      <c r="A104" s="209">
        <v>82</v>
      </c>
      <c r="B104" s="201" t="s">
        <v>203</v>
      </c>
      <c r="C104" s="335">
        <f t="shared" si="10"/>
        <v>0</v>
      </c>
      <c r="D104" s="336"/>
      <c r="E104" s="336"/>
      <c r="F104" s="336"/>
      <c r="G104" s="356"/>
      <c r="H104" s="14">
        <f t="shared" si="8"/>
        <v>0</v>
      </c>
      <c r="I104" s="14"/>
      <c r="J104" s="21"/>
      <c r="K104" s="335"/>
      <c r="L104" s="21"/>
      <c r="M104" s="364">
        <f t="shared" si="11"/>
        <v>0</v>
      </c>
      <c r="N104" s="364"/>
      <c r="O104" s="364"/>
      <c r="P104" s="364"/>
      <c r="Q104" s="364"/>
      <c r="R104" s="21">
        <f t="shared" si="9"/>
        <v>0</v>
      </c>
      <c r="S104" s="21"/>
      <c r="T104" s="21"/>
      <c r="U104" s="21"/>
      <c r="V104" s="14"/>
      <c r="W104" s="90"/>
      <c r="X104" s="19"/>
      <c r="Y104" s="88"/>
      <c r="Z104" s="23"/>
      <c r="AA104" s="90"/>
      <c r="AB104" s="19"/>
      <c r="AC104" s="88"/>
      <c r="AD104" s="88"/>
      <c r="AE104" s="91"/>
    </row>
    <row r="105" spans="1:31" ht="31.5" x14ac:dyDescent="0.25">
      <c r="A105" s="209">
        <v>83</v>
      </c>
      <c r="B105" s="201" t="s">
        <v>204</v>
      </c>
      <c r="C105" s="335">
        <f t="shared" si="10"/>
        <v>0</v>
      </c>
      <c r="D105" s="336"/>
      <c r="E105" s="336"/>
      <c r="F105" s="336"/>
      <c r="G105" s="356"/>
      <c r="H105" s="14">
        <f t="shared" si="8"/>
        <v>0</v>
      </c>
      <c r="I105" s="14"/>
      <c r="J105" s="21"/>
      <c r="K105" s="335"/>
      <c r="L105" s="21"/>
      <c r="M105" s="364">
        <f t="shared" si="11"/>
        <v>0</v>
      </c>
      <c r="N105" s="364"/>
      <c r="O105" s="364"/>
      <c r="P105" s="364"/>
      <c r="Q105" s="364"/>
      <c r="R105" s="21">
        <f t="shared" si="9"/>
        <v>0</v>
      </c>
      <c r="S105" s="21"/>
      <c r="T105" s="21"/>
      <c r="U105" s="21"/>
      <c r="V105" s="14"/>
      <c r="W105" s="90"/>
      <c r="X105" s="19"/>
      <c r="Y105" s="88"/>
      <c r="Z105" s="23"/>
      <c r="AA105" s="90"/>
      <c r="AB105" s="19"/>
      <c r="AC105" s="88"/>
      <c r="AD105" s="88"/>
      <c r="AE105" s="91"/>
    </row>
    <row r="106" spans="1:31" ht="31.5" x14ac:dyDescent="0.25">
      <c r="A106" s="209">
        <v>84</v>
      </c>
      <c r="B106" s="201" t="s">
        <v>205</v>
      </c>
      <c r="C106" s="335">
        <f t="shared" si="10"/>
        <v>0</v>
      </c>
      <c r="D106" s="336"/>
      <c r="E106" s="336"/>
      <c r="F106" s="336"/>
      <c r="G106" s="356"/>
      <c r="H106" s="14">
        <f t="shared" si="8"/>
        <v>0</v>
      </c>
      <c r="I106" s="14"/>
      <c r="J106" s="21"/>
      <c r="K106" s="335"/>
      <c r="L106" s="21"/>
      <c r="M106" s="364">
        <f t="shared" si="11"/>
        <v>0</v>
      </c>
      <c r="N106" s="364"/>
      <c r="O106" s="364"/>
      <c r="P106" s="364"/>
      <c r="Q106" s="364"/>
      <c r="R106" s="21">
        <f t="shared" si="9"/>
        <v>0</v>
      </c>
      <c r="S106" s="21"/>
      <c r="T106" s="21"/>
      <c r="U106" s="21"/>
      <c r="V106" s="14"/>
      <c r="W106" s="90"/>
      <c r="X106" s="19"/>
      <c r="Y106" s="88"/>
      <c r="Z106" s="23"/>
      <c r="AA106" s="90"/>
      <c r="AB106" s="19"/>
      <c r="AC106" s="88"/>
      <c r="AD106" s="88"/>
      <c r="AE106" s="91"/>
    </row>
    <row r="107" spans="1:31" ht="31.5" x14ac:dyDescent="0.25">
      <c r="A107" s="209">
        <v>85</v>
      </c>
      <c r="B107" s="201" t="s">
        <v>206</v>
      </c>
      <c r="C107" s="335">
        <f t="shared" si="10"/>
        <v>0</v>
      </c>
      <c r="D107" s="336"/>
      <c r="E107" s="336"/>
      <c r="F107" s="336"/>
      <c r="G107" s="356"/>
      <c r="H107" s="14">
        <f t="shared" si="8"/>
        <v>0</v>
      </c>
      <c r="I107" s="14"/>
      <c r="J107" s="21"/>
      <c r="K107" s="335"/>
      <c r="L107" s="21"/>
      <c r="M107" s="364">
        <f t="shared" si="11"/>
        <v>0</v>
      </c>
      <c r="N107" s="364"/>
      <c r="O107" s="364"/>
      <c r="P107" s="364"/>
      <c r="Q107" s="364"/>
      <c r="R107" s="21">
        <f t="shared" si="9"/>
        <v>0</v>
      </c>
      <c r="S107" s="21"/>
      <c r="T107" s="21"/>
      <c r="U107" s="21"/>
      <c r="V107" s="14"/>
      <c r="W107" s="90"/>
      <c r="X107" s="19"/>
      <c r="Y107" s="88"/>
      <c r="Z107" s="23"/>
      <c r="AA107" s="90"/>
      <c r="AB107" s="19"/>
      <c r="AC107" s="88"/>
      <c r="AD107" s="88"/>
      <c r="AE107" s="91"/>
    </row>
    <row r="108" spans="1:31" ht="31.5" x14ac:dyDescent="0.25">
      <c r="A108" s="209">
        <v>86</v>
      </c>
      <c r="B108" s="201" t="s">
        <v>207</v>
      </c>
      <c r="C108" s="335">
        <f t="shared" si="10"/>
        <v>0</v>
      </c>
      <c r="D108" s="336"/>
      <c r="E108" s="336"/>
      <c r="F108" s="336"/>
      <c r="G108" s="356"/>
      <c r="H108" s="14">
        <f t="shared" si="8"/>
        <v>0</v>
      </c>
      <c r="I108" s="14"/>
      <c r="J108" s="21"/>
      <c r="K108" s="335"/>
      <c r="L108" s="21"/>
      <c r="M108" s="364">
        <f t="shared" si="11"/>
        <v>0</v>
      </c>
      <c r="N108" s="364"/>
      <c r="O108" s="364"/>
      <c r="P108" s="364"/>
      <c r="Q108" s="364"/>
      <c r="R108" s="21">
        <f t="shared" si="9"/>
        <v>0</v>
      </c>
      <c r="S108" s="21"/>
      <c r="T108" s="21"/>
      <c r="U108" s="21"/>
      <c r="V108" s="14"/>
      <c r="W108" s="90"/>
      <c r="X108" s="19"/>
      <c r="Y108" s="88"/>
      <c r="Z108" s="23"/>
      <c r="AA108" s="90"/>
      <c r="AB108" s="19"/>
      <c r="AC108" s="88"/>
      <c r="AD108" s="88"/>
      <c r="AE108" s="91"/>
    </row>
    <row r="109" spans="1:31" ht="31.5" x14ac:dyDescent="0.25">
      <c r="A109" s="209">
        <v>87</v>
      </c>
      <c r="B109" s="201" t="s">
        <v>208</v>
      </c>
      <c r="C109" s="335">
        <f t="shared" si="10"/>
        <v>0</v>
      </c>
      <c r="D109" s="336"/>
      <c r="E109" s="336"/>
      <c r="F109" s="336"/>
      <c r="G109" s="356"/>
      <c r="H109" s="14">
        <f t="shared" si="8"/>
        <v>0</v>
      </c>
      <c r="I109" s="14"/>
      <c r="J109" s="21"/>
      <c r="K109" s="335"/>
      <c r="L109" s="21"/>
      <c r="M109" s="364">
        <f t="shared" si="11"/>
        <v>0</v>
      </c>
      <c r="N109" s="364"/>
      <c r="O109" s="364"/>
      <c r="P109" s="364"/>
      <c r="Q109" s="364"/>
      <c r="R109" s="21">
        <f t="shared" si="9"/>
        <v>0</v>
      </c>
      <c r="S109" s="21"/>
      <c r="T109" s="21"/>
      <c r="U109" s="21"/>
      <c r="V109" s="14"/>
      <c r="W109" s="90"/>
      <c r="X109" s="19"/>
      <c r="Y109" s="88"/>
      <c r="Z109" s="23"/>
      <c r="AA109" s="90"/>
      <c r="AB109" s="19"/>
      <c r="AC109" s="88"/>
      <c r="AD109" s="88"/>
      <c r="AE109" s="91"/>
    </row>
    <row r="110" spans="1:31" x14ac:dyDescent="0.25">
      <c r="A110" s="209">
        <v>88</v>
      </c>
      <c r="B110" s="200" t="s">
        <v>92</v>
      </c>
      <c r="C110" s="335">
        <f t="shared" si="10"/>
        <v>0</v>
      </c>
      <c r="D110" s="336"/>
      <c r="E110" s="336"/>
      <c r="F110" s="336"/>
      <c r="G110" s="356"/>
      <c r="H110" s="14">
        <f t="shared" si="8"/>
        <v>0</v>
      </c>
      <c r="I110" s="14"/>
      <c r="J110" s="21"/>
      <c r="K110" s="335"/>
      <c r="L110" s="21"/>
      <c r="M110" s="364">
        <f t="shared" si="11"/>
        <v>0</v>
      </c>
      <c r="N110" s="364"/>
      <c r="O110" s="364"/>
      <c r="P110" s="364"/>
      <c r="Q110" s="364"/>
      <c r="R110" s="21">
        <f t="shared" si="9"/>
        <v>0</v>
      </c>
      <c r="S110" s="21"/>
      <c r="T110" s="21"/>
      <c r="U110" s="21"/>
      <c r="V110" s="14"/>
      <c r="W110" s="90"/>
      <c r="X110" s="19"/>
      <c r="Y110" s="88"/>
      <c r="Z110" s="23"/>
      <c r="AA110" s="90"/>
      <c r="AB110" s="19"/>
      <c r="AC110" s="88"/>
      <c r="AD110" s="88"/>
      <c r="AE110" s="91"/>
    </row>
    <row r="111" spans="1:31" ht="63" x14ac:dyDescent="0.25">
      <c r="A111" s="209">
        <v>89</v>
      </c>
      <c r="B111" s="333" t="s">
        <v>209</v>
      </c>
      <c r="C111" s="335">
        <f t="shared" si="10"/>
        <v>0</v>
      </c>
      <c r="D111" s="336"/>
      <c r="E111" s="336"/>
      <c r="F111" s="336"/>
      <c r="G111" s="356"/>
      <c r="H111" s="14">
        <f t="shared" si="8"/>
        <v>0.76188068800000008</v>
      </c>
      <c r="I111" s="14">
        <v>0.76188068800000008</v>
      </c>
      <c r="J111" s="21"/>
      <c r="K111" s="335"/>
      <c r="L111" s="21"/>
      <c r="M111" s="364">
        <f t="shared" si="11"/>
        <v>0</v>
      </c>
      <c r="N111" s="364"/>
      <c r="O111" s="364"/>
      <c r="P111" s="364"/>
      <c r="Q111" s="364"/>
      <c r="R111" s="21">
        <f t="shared" si="9"/>
        <v>0</v>
      </c>
      <c r="S111" s="21"/>
      <c r="T111" s="21"/>
      <c r="U111" s="21"/>
      <c r="V111" s="14"/>
      <c r="W111" s="90"/>
      <c r="X111" s="19"/>
      <c r="Y111" s="88"/>
      <c r="Z111" s="23"/>
      <c r="AA111" s="90"/>
      <c r="AB111" s="19"/>
      <c r="AC111" s="88"/>
      <c r="AD111" s="88"/>
      <c r="AE111" s="91"/>
    </row>
    <row r="112" spans="1:31" ht="63" x14ac:dyDescent="0.25">
      <c r="A112" s="209">
        <v>90</v>
      </c>
      <c r="B112" s="333" t="s">
        <v>210</v>
      </c>
      <c r="C112" s="335">
        <f t="shared" si="10"/>
        <v>0</v>
      </c>
      <c r="D112" s="336"/>
      <c r="E112" s="336"/>
      <c r="F112" s="336"/>
      <c r="G112" s="356"/>
      <c r="H112" s="14">
        <f t="shared" si="8"/>
        <v>1.7643053199999998</v>
      </c>
      <c r="I112" s="14">
        <v>1.7643053199999998</v>
      </c>
      <c r="J112" s="14"/>
      <c r="K112" s="22"/>
      <c r="L112" s="14"/>
      <c r="M112" s="364">
        <f t="shared" si="11"/>
        <v>0</v>
      </c>
      <c r="N112" s="22"/>
      <c r="O112" s="22"/>
      <c r="P112" s="22"/>
      <c r="Q112" s="22"/>
      <c r="R112" s="21">
        <f t="shared" si="9"/>
        <v>1.7643053199999998</v>
      </c>
      <c r="S112" s="21">
        <v>1.7643053199999998</v>
      </c>
      <c r="T112" s="14"/>
      <c r="U112" s="22"/>
      <c r="V112" s="14"/>
      <c r="W112" s="88"/>
      <c r="X112" s="88"/>
      <c r="Y112" s="88"/>
      <c r="Z112" s="87"/>
      <c r="AA112" s="90"/>
      <c r="AB112" s="88"/>
      <c r="AC112" s="88"/>
      <c r="AD112" s="88"/>
      <c r="AE112" s="91"/>
    </row>
    <row r="113" spans="1:31" x14ac:dyDescent="0.25">
      <c r="A113" s="209">
        <v>91</v>
      </c>
      <c r="B113" s="334" t="s">
        <v>211</v>
      </c>
      <c r="C113" s="335">
        <f t="shared" si="10"/>
        <v>0</v>
      </c>
      <c r="D113" s="336"/>
      <c r="E113" s="336"/>
      <c r="F113" s="336"/>
      <c r="G113" s="356"/>
      <c r="H113" s="14">
        <f t="shared" si="8"/>
        <v>0</v>
      </c>
      <c r="I113" s="14"/>
      <c r="J113" s="14"/>
      <c r="K113" s="22"/>
      <c r="L113" s="14"/>
      <c r="M113" s="364">
        <f t="shared" si="11"/>
        <v>0</v>
      </c>
      <c r="N113" s="22"/>
      <c r="O113" s="22"/>
      <c r="P113" s="22"/>
      <c r="Q113" s="22"/>
      <c r="R113" s="21">
        <f t="shared" si="9"/>
        <v>0</v>
      </c>
      <c r="S113" s="21"/>
      <c r="T113" s="14"/>
      <c r="U113" s="22"/>
      <c r="V113" s="14"/>
      <c r="W113" s="88"/>
      <c r="X113" s="88"/>
      <c r="Y113" s="88"/>
      <c r="Z113" s="87"/>
      <c r="AA113" s="90"/>
      <c r="AB113" s="88"/>
      <c r="AC113" s="88"/>
      <c r="AD113" s="88"/>
      <c r="AE113" s="91"/>
    </row>
    <row r="114" spans="1:31" ht="31.5" x14ac:dyDescent="0.25">
      <c r="A114" s="209">
        <v>92</v>
      </c>
      <c r="B114" s="201" t="s">
        <v>212</v>
      </c>
      <c r="C114" s="335">
        <f t="shared" si="10"/>
        <v>0</v>
      </c>
      <c r="D114" s="336"/>
      <c r="E114" s="336"/>
      <c r="F114" s="336"/>
      <c r="G114" s="356"/>
      <c r="H114" s="14">
        <f t="shared" si="8"/>
        <v>4.4266390199999996</v>
      </c>
      <c r="I114" s="14">
        <v>4.4266390199999996</v>
      </c>
      <c r="J114" s="14"/>
      <c r="K114" s="22"/>
      <c r="L114" s="14"/>
      <c r="M114" s="364">
        <f t="shared" si="11"/>
        <v>0</v>
      </c>
      <c r="N114" s="22"/>
      <c r="O114" s="22"/>
      <c r="P114" s="22"/>
      <c r="Q114" s="22"/>
      <c r="R114" s="21">
        <f t="shared" si="9"/>
        <v>4.4266390199999996</v>
      </c>
      <c r="S114" s="21">
        <v>4.4266390199999996</v>
      </c>
      <c r="T114" s="14"/>
      <c r="U114" s="22"/>
      <c r="V114" s="14"/>
      <c r="W114" s="88"/>
      <c r="X114" s="88"/>
      <c r="Y114" s="88"/>
      <c r="Z114" s="87"/>
      <c r="AA114" s="90"/>
      <c r="AB114" s="88"/>
      <c r="AC114" s="88"/>
      <c r="AD114" s="88"/>
      <c r="AE114" s="91"/>
    </row>
    <row r="115" spans="1:31" ht="31.5" x14ac:dyDescent="0.25">
      <c r="A115" s="209">
        <v>93</v>
      </c>
      <c r="B115" s="333" t="s">
        <v>213</v>
      </c>
      <c r="C115" s="335">
        <f t="shared" si="10"/>
        <v>0</v>
      </c>
      <c r="D115" s="336"/>
      <c r="E115" s="336"/>
      <c r="F115" s="336"/>
      <c r="G115" s="356"/>
      <c r="H115" s="14">
        <f t="shared" si="8"/>
        <v>0.58918768799999999</v>
      </c>
      <c r="I115" s="14">
        <v>0.58918768799999999</v>
      </c>
      <c r="J115" s="14"/>
      <c r="K115" s="22"/>
      <c r="L115" s="14"/>
      <c r="M115" s="364">
        <f t="shared" si="11"/>
        <v>0</v>
      </c>
      <c r="N115" s="22"/>
      <c r="O115" s="22"/>
      <c r="P115" s="22"/>
      <c r="Q115" s="22"/>
      <c r="R115" s="21">
        <f t="shared" si="9"/>
        <v>0</v>
      </c>
      <c r="S115" s="21">
        <v>0</v>
      </c>
      <c r="T115" s="14"/>
      <c r="U115" s="22"/>
      <c r="V115" s="14"/>
      <c r="W115" s="88"/>
      <c r="X115" s="88"/>
      <c r="Y115" s="88"/>
      <c r="Z115" s="87"/>
      <c r="AA115" s="90"/>
      <c r="AB115" s="88"/>
      <c r="AC115" s="88"/>
      <c r="AD115" s="88"/>
      <c r="AE115" s="91"/>
    </row>
    <row r="116" spans="1:31" ht="31.5" x14ac:dyDescent="0.25">
      <c r="A116" s="209">
        <v>94</v>
      </c>
      <c r="B116" s="333" t="s">
        <v>214</v>
      </c>
      <c r="C116" s="335">
        <f t="shared" si="10"/>
        <v>0</v>
      </c>
      <c r="D116" s="336"/>
      <c r="E116" s="336"/>
      <c r="F116" s="336"/>
      <c r="G116" s="356"/>
      <c r="H116" s="14">
        <f t="shared" si="8"/>
        <v>0.21537879200000004</v>
      </c>
      <c r="I116" s="14">
        <v>0.21537879200000004</v>
      </c>
      <c r="J116" s="14"/>
      <c r="K116" s="22"/>
      <c r="L116" s="14"/>
      <c r="M116" s="364">
        <f t="shared" si="11"/>
        <v>0</v>
      </c>
      <c r="N116" s="22"/>
      <c r="O116" s="22"/>
      <c r="P116" s="22"/>
      <c r="Q116" s="22"/>
      <c r="R116" s="21">
        <f t="shared" si="9"/>
        <v>0</v>
      </c>
      <c r="S116" s="21">
        <v>0</v>
      </c>
      <c r="T116" s="14"/>
      <c r="U116" s="22"/>
      <c r="V116" s="14"/>
      <c r="W116" s="88"/>
      <c r="X116" s="88"/>
      <c r="Y116" s="88"/>
      <c r="Z116" s="87"/>
      <c r="AA116" s="90"/>
      <c r="AB116" s="88"/>
      <c r="AC116" s="88"/>
      <c r="AD116" s="88"/>
      <c r="AE116" s="91"/>
    </row>
    <row r="117" spans="1:31" ht="31.5" x14ac:dyDescent="0.25">
      <c r="A117" s="209">
        <v>95</v>
      </c>
      <c r="B117" s="333" t="s">
        <v>215</v>
      </c>
      <c r="C117" s="335">
        <f t="shared" si="10"/>
        <v>0</v>
      </c>
      <c r="D117" s="336"/>
      <c r="E117" s="336"/>
      <c r="F117" s="336"/>
      <c r="G117" s="356"/>
      <c r="H117" s="14">
        <f t="shared" si="8"/>
        <v>1.64829362</v>
      </c>
      <c r="I117" s="14">
        <v>1.64829362</v>
      </c>
      <c r="J117" s="14"/>
      <c r="K117" s="22"/>
      <c r="L117" s="14"/>
      <c r="M117" s="364">
        <f t="shared" si="11"/>
        <v>0</v>
      </c>
      <c r="N117" s="22"/>
      <c r="O117" s="22"/>
      <c r="P117" s="22"/>
      <c r="Q117" s="22"/>
      <c r="R117" s="21">
        <f t="shared" si="9"/>
        <v>1.64829362</v>
      </c>
      <c r="S117" s="21">
        <v>1.64829362</v>
      </c>
      <c r="T117" s="14"/>
      <c r="U117" s="22"/>
      <c r="V117" s="14"/>
      <c r="W117" s="88"/>
      <c r="X117" s="88"/>
      <c r="Y117" s="88"/>
      <c r="Z117" s="87"/>
      <c r="AA117" s="90"/>
      <c r="AB117" s="88"/>
      <c r="AC117" s="88"/>
      <c r="AD117" s="88"/>
      <c r="AE117" s="91"/>
    </row>
    <row r="118" spans="1:31" ht="31.5" x14ac:dyDescent="0.25">
      <c r="A118" s="209">
        <v>96</v>
      </c>
      <c r="B118" s="333" t="s">
        <v>216</v>
      </c>
      <c r="C118" s="335">
        <f t="shared" si="10"/>
        <v>0</v>
      </c>
      <c r="D118" s="336"/>
      <c r="E118" s="336"/>
      <c r="F118" s="336"/>
      <c r="G118" s="356"/>
      <c r="H118" s="14">
        <f t="shared" si="8"/>
        <v>1.4100657799999998</v>
      </c>
      <c r="I118" s="14">
        <v>1.4100657799999998</v>
      </c>
      <c r="J118" s="14"/>
      <c r="K118" s="22"/>
      <c r="L118" s="14"/>
      <c r="M118" s="364">
        <f t="shared" si="11"/>
        <v>0</v>
      </c>
      <c r="N118" s="22"/>
      <c r="O118" s="22"/>
      <c r="P118" s="22"/>
      <c r="Q118" s="22"/>
      <c r="R118" s="21">
        <f t="shared" si="9"/>
        <v>1.4100657799999998</v>
      </c>
      <c r="S118" s="21">
        <v>1.4100657799999998</v>
      </c>
      <c r="T118" s="14"/>
      <c r="U118" s="22"/>
      <c r="V118" s="14"/>
      <c r="W118" s="88"/>
      <c r="X118" s="88"/>
      <c r="Y118" s="88"/>
      <c r="Z118" s="87"/>
      <c r="AA118" s="90"/>
      <c r="AB118" s="88"/>
      <c r="AC118" s="88"/>
      <c r="AD118" s="88"/>
      <c r="AE118" s="91"/>
    </row>
    <row r="119" spans="1:31" ht="31.5" x14ac:dyDescent="0.25">
      <c r="A119" s="209">
        <v>97</v>
      </c>
      <c r="B119" s="333" t="s">
        <v>217</v>
      </c>
      <c r="C119" s="335">
        <f t="shared" si="10"/>
        <v>0</v>
      </c>
      <c r="D119" s="336"/>
      <c r="E119" s="336"/>
      <c r="F119" s="336"/>
      <c r="G119" s="356"/>
      <c r="H119" s="14">
        <f t="shared" si="8"/>
        <v>1.06688166</v>
      </c>
      <c r="I119" s="14">
        <v>1.06688166</v>
      </c>
      <c r="J119" s="14"/>
      <c r="K119" s="22"/>
      <c r="L119" s="14"/>
      <c r="M119" s="364">
        <f t="shared" si="11"/>
        <v>0</v>
      </c>
      <c r="N119" s="22"/>
      <c r="O119" s="22"/>
      <c r="P119" s="22"/>
      <c r="Q119" s="22"/>
      <c r="R119" s="21">
        <f t="shared" si="9"/>
        <v>1.06688166</v>
      </c>
      <c r="S119" s="21">
        <v>1.06688166</v>
      </c>
      <c r="T119" s="14"/>
      <c r="U119" s="22"/>
      <c r="V119" s="14"/>
      <c r="W119" s="88"/>
      <c r="X119" s="88"/>
      <c r="Y119" s="195"/>
      <c r="Z119" s="21"/>
      <c r="AA119" s="90"/>
      <c r="AB119" s="88"/>
      <c r="AC119" s="88"/>
      <c r="AD119" s="195"/>
      <c r="AE119" s="91"/>
    </row>
    <row r="120" spans="1:31" x14ac:dyDescent="0.25">
      <c r="A120" s="209">
        <v>98</v>
      </c>
      <c r="B120" s="334" t="s">
        <v>218</v>
      </c>
      <c r="C120" s="335">
        <f t="shared" si="10"/>
        <v>0</v>
      </c>
      <c r="D120" s="336"/>
      <c r="E120" s="336"/>
      <c r="F120" s="336"/>
      <c r="G120" s="356"/>
      <c r="H120" s="14">
        <f t="shared" si="8"/>
        <v>0</v>
      </c>
      <c r="I120" s="14"/>
      <c r="J120" s="14"/>
      <c r="K120" s="22"/>
      <c r="L120" s="14"/>
      <c r="M120" s="364">
        <f t="shared" si="11"/>
        <v>0</v>
      </c>
      <c r="N120" s="22"/>
      <c r="O120" s="22"/>
      <c r="P120" s="22"/>
      <c r="Q120" s="22"/>
      <c r="R120" s="21">
        <f t="shared" si="9"/>
        <v>0</v>
      </c>
      <c r="S120" s="21"/>
      <c r="T120" s="14"/>
      <c r="U120" s="22"/>
      <c r="V120" s="14"/>
      <c r="W120" s="88"/>
      <c r="X120" s="88"/>
      <c r="Y120" s="88"/>
      <c r="Z120" s="87"/>
      <c r="AA120" s="90"/>
      <c r="AB120" s="88"/>
      <c r="AC120" s="88"/>
      <c r="AD120" s="88"/>
      <c r="AE120" s="91"/>
    </row>
    <row r="121" spans="1:31" ht="31.5" x14ac:dyDescent="0.25">
      <c r="A121" s="209">
        <v>99</v>
      </c>
      <c r="B121" s="201" t="s">
        <v>219</v>
      </c>
      <c r="C121" s="335">
        <f t="shared" si="10"/>
        <v>0</v>
      </c>
      <c r="D121" s="336"/>
      <c r="E121" s="336"/>
      <c r="F121" s="336"/>
      <c r="G121" s="356"/>
      <c r="H121" s="14">
        <f t="shared" si="8"/>
        <v>7.6531049959999997</v>
      </c>
      <c r="I121" s="14">
        <v>7.6531049959999997</v>
      </c>
      <c r="J121" s="14"/>
      <c r="K121" s="22"/>
      <c r="L121" s="14"/>
      <c r="M121" s="364">
        <f t="shared" si="11"/>
        <v>0</v>
      </c>
      <c r="N121" s="22"/>
      <c r="O121" s="22"/>
      <c r="P121" s="22"/>
      <c r="Q121" s="22"/>
      <c r="R121" s="21">
        <f t="shared" si="9"/>
        <v>5.3751348199999995</v>
      </c>
      <c r="S121" s="21">
        <v>5.3751348199999995</v>
      </c>
      <c r="T121" s="14"/>
      <c r="U121" s="22"/>
      <c r="V121" s="14"/>
      <c r="W121" s="88"/>
      <c r="X121" s="88"/>
      <c r="Y121" s="88"/>
      <c r="Z121" s="87"/>
      <c r="AA121" s="90"/>
      <c r="AB121" s="88"/>
      <c r="AC121" s="88"/>
      <c r="AD121" s="88"/>
      <c r="AE121" s="91"/>
    </row>
    <row r="122" spans="1:31" ht="31.5" x14ac:dyDescent="0.25">
      <c r="A122" s="209">
        <v>100</v>
      </c>
      <c r="B122" s="333" t="s">
        <v>220</v>
      </c>
      <c r="C122" s="335">
        <f t="shared" si="10"/>
        <v>0</v>
      </c>
      <c r="D122" s="336"/>
      <c r="E122" s="336"/>
      <c r="F122" s="336"/>
      <c r="G122" s="356"/>
      <c r="H122" s="14">
        <f t="shared" si="8"/>
        <v>2.3723895280000002</v>
      </c>
      <c r="I122" s="14">
        <v>2.3723895280000002</v>
      </c>
      <c r="J122" s="14"/>
      <c r="K122" s="22"/>
      <c r="L122" s="14"/>
      <c r="M122" s="364">
        <f t="shared" si="11"/>
        <v>0</v>
      </c>
      <c r="N122" s="22"/>
      <c r="O122" s="22"/>
      <c r="P122" s="22"/>
      <c r="Q122" s="22"/>
      <c r="R122" s="21">
        <f t="shared" si="9"/>
        <v>0</v>
      </c>
      <c r="S122" s="21"/>
      <c r="T122" s="14"/>
      <c r="U122" s="22"/>
      <c r="V122" s="14"/>
      <c r="W122" s="88"/>
      <c r="X122" s="88"/>
      <c r="Y122" s="88"/>
      <c r="Z122" s="87"/>
      <c r="AA122" s="90"/>
      <c r="AB122" s="88"/>
      <c r="AC122" s="88"/>
      <c r="AD122" s="88"/>
      <c r="AE122" s="91"/>
    </row>
    <row r="123" spans="1:31" x14ac:dyDescent="0.25">
      <c r="A123" s="209">
        <v>101</v>
      </c>
      <c r="B123" s="199" t="s">
        <v>107</v>
      </c>
      <c r="C123" s="335">
        <f t="shared" si="10"/>
        <v>0</v>
      </c>
      <c r="D123" s="336"/>
      <c r="E123" s="336"/>
      <c r="F123" s="336"/>
      <c r="G123" s="356"/>
      <c r="H123" s="14">
        <f t="shared" si="8"/>
        <v>0</v>
      </c>
      <c r="I123" s="14">
        <v>0</v>
      </c>
      <c r="J123" s="14"/>
      <c r="K123" s="22"/>
      <c r="L123" s="14"/>
      <c r="M123" s="364">
        <f t="shared" si="11"/>
        <v>0</v>
      </c>
      <c r="N123" s="22"/>
      <c r="O123" s="22"/>
      <c r="P123" s="22"/>
      <c r="Q123" s="22"/>
      <c r="R123" s="21">
        <f t="shared" si="9"/>
        <v>0</v>
      </c>
      <c r="S123" s="21"/>
      <c r="T123" s="14"/>
      <c r="U123" s="22"/>
      <c r="V123" s="14"/>
      <c r="W123" s="88"/>
      <c r="X123" s="88"/>
      <c r="Y123" s="88"/>
      <c r="Z123" s="87"/>
      <c r="AA123" s="90"/>
      <c r="AB123" s="88"/>
      <c r="AC123" s="88"/>
      <c r="AD123" s="88"/>
      <c r="AE123" s="91"/>
    </row>
    <row r="124" spans="1:31" x14ac:dyDescent="0.25">
      <c r="A124" s="209">
        <v>102</v>
      </c>
      <c r="B124" s="378" t="s">
        <v>125</v>
      </c>
      <c r="C124" s="335">
        <f t="shared" si="10"/>
        <v>0</v>
      </c>
      <c r="D124" s="336"/>
      <c r="E124" s="336"/>
      <c r="F124" s="336"/>
      <c r="G124" s="356"/>
      <c r="H124" s="14">
        <f t="shared" si="8"/>
        <v>5.9312089999999998E-2</v>
      </c>
      <c r="I124" s="14">
        <v>5.9312089999999998E-2</v>
      </c>
      <c r="J124" s="14"/>
      <c r="K124" s="22"/>
      <c r="L124" s="14"/>
      <c r="M124" s="364">
        <f t="shared" si="11"/>
        <v>0</v>
      </c>
      <c r="N124" s="22"/>
      <c r="O124" s="22"/>
      <c r="P124" s="22"/>
      <c r="Q124" s="22"/>
      <c r="R124" s="21">
        <f t="shared" si="9"/>
        <v>5.9312089999999998E-2</v>
      </c>
      <c r="S124" s="21">
        <v>5.9312089999999998E-2</v>
      </c>
      <c r="T124" s="14"/>
      <c r="U124" s="22"/>
      <c r="V124" s="14"/>
      <c r="W124" s="88"/>
      <c r="X124" s="88"/>
      <c r="Y124" s="88"/>
      <c r="Z124" s="87"/>
      <c r="AA124" s="90"/>
      <c r="AB124" s="88"/>
      <c r="AC124" s="88"/>
      <c r="AD124" s="88"/>
      <c r="AE124" s="91"/>
    </row>
    <row r="125" spans="1:31" ht="31.5" x14ac:dyDescent="0.25">
      <c r="A125" s="209">
        <v>103</v>
      </c>
      <c r="B125" s="378" t="s">
        <v>221</v>
      </c>
      <c r="C125" s="335">
        <f t="shared" si="10"/>
        <v>0</v>
      </c>
      <c r="D125" s="336"/>
      <c r="E125" s="336"/>
      <c r="F125" s="336"/>
      <c r="G125" s="356"/>
      <c r="H125" s="14">
        <f>SUM(J125:L125)</f>
        <v>16.592819689999999</v>
      </c>
      <c r="J125" s="14">
        <v>16.592819689999999</v>
      </c>
      <c r="K125" s="22"/>
      <c r="L125" s="14"/>
      <c r="M125" s="364">
        <f t="shared" si="11"/>
        <v>0</v>
      </c>
      <c r="N125" s="22"/>
      <c r="O125" s="22"/>
      <c r="P125" s="22"/>
      <c r="Q125" s="22"/>
      <c r="R125" s="21">
        <f>SUM(T125:V125)</f>
        <v>27.23169072</v>
      </c>
      <c r="T125" s="21">
        <v>27.23169072</v>
      </c>
      <c r="U125" s="22"/>
      <c r="V125" s="14"/>
      <c r="W125" s="88"/>
      <c r="X125" s="88"/>
      <c r="Y125" s="88"/>
      <c r="Z125" s="87"/>
      <c r="AA125" s="90"/>
      <c r="AB125" s="88"/>
      <c r="AC125" s="88"/>
      <c r="AD125" s="88"/>
      <c r="AE125" s="91"/>
    </row>
    <row r="126" spans="1:31" x14ac:dyDescent="0.25">
      <c r="A126" s="209">
        <v>104</v>
      </c>
      <c r="B126" s="306" t="s">
        <v>222</v>
      </c>
      <c r="C126" s="335">
        <f t="shared" si="10"/>
        <v>0</v>
      </c>
      <c r="D126" s="336"/>
      <c r="E126" s="336"/>
      <c r="F126" s="336"/>
      <c r="G126" s="356"/>
      <c r="H126" s="14">
        <f t="shared" si="8"/>
        <v>0.70190081600000009</v>
      </c>
      <c r="I126" s="335">
        <v>0.70190081600000009</v>
      </c>
      <c r="J126" s="18"/>
      <c r="K126" s="18"/>
      <c r="L126" s="18"/>
      <c r="M126" s="364">
        <f t="shared" si="11"/>
        <v>0</v>
      </c>
      <c r="N126" s="18"/>
      <c r="O126" s="18"/>
      <c r="P126" s="18"/>
      <c r="Q126" s="18"/>
      <c r="R126" s="21">
        <f t="shared" si="9"/>
        <v>0</v>
      </c>
      <c r="S126" s="21">
        <v>0</v>
      </c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354"/>
    </row>
    <row r="127" spans="1:31" x14ac:dyDescent="0.25">
      <c r="A127" s="209">
        <v>105</v>
      </c>
      <c r="B127" s="201" t="s">
        <v>223</v>
      </c>
      <c r="C127" s="335">
        <f t="shared" si="10"/>
        <v>0</v>
      </c>
      <c r="D127" s="336"/>
      <c r="E127" s="336"/>
      <c r="F127" s="336"/>
      <c r="G127" s="356"/>
      <c r="H127" s="14">
        <f t="shared" si="8"/>
        <v>0</v>
      </c>
      <c r="I127" s="14">
        <v>0</v>
      </c>
      <c r="J127" s="14"/>
      <c r="K127" s="22"/>
      <c r="L127" s="14"/>
      <c r="M127" s="364">
        <f t="shared" si="11"/>
        <v>0</v>
      </c>
      <c r="N127" s="22"/>
      <c r="O127" s="22"/>
      <c r="P127" s="22"/>
      <c r="Q127" s="22"/>
      <c r="R127" s="21">
        <f t="shared" si="9"/>
        <v>0</v>
      </c>
      <c r="S127" s="21">
        <v>0</v>
      </c>
      <c r="T127" s="14"/>
      <c r="U127" s="22"/>
      <c r="V127" s="14"/>
      <c r="W127" s="88"/>
      <c r="X127" s="88"/>
      <c r="Y127" s="88"/>
      <c r="Z127" s="87"/>
      <c r="AA127" s="90"/>
      <c r="AB127" s="88"/>
      <c r="AC127" s="88"/>
      <c r="AD127" s="88"/>
      <c r="AE127" s="91"/>
    </row>
    <row r="128" spans="1:31" x14ac:dyDescent="0.25">
      <c r="A128" s="209">
        <v>106</v>
      </c>
      <c r="B128" s="201" t="s">
        <v>224</v>
      </c>
      <c r="C128" s="335">
        <f t="shared" si="10"/>
        <v>0</v>
      </c>
      <c r="D128" s="336"/>
      <c r="E128" s="336"/>
      <c r="F128" s="336"/>
      <c r="G128" s="356"/>
      <c r="H128" s="14">
        <f t="shared" si="8"/>
        <v>0</v>
      </c>
      <c r="I128" s="14">
        <v>0</v>
      </c>
      <c r="J128" s="14"/>
      <c r="K128" s="22"/>
      <c r="L128" s="14"/>
      <c r="M128" s="364">
        <f t="shared" si="11"/>
        <v>0</v>
      </c>
      <c r="N128" s="22"/>
      <c r="O128" s="22"/>
      <c r="P128" s="22"/>
      <c r="Q128" s="22"/>
      <c r="R128" s="21">
        <f t="shared" si="9"/>
        <v>0</v>
      </c>
      <c r="S128" s="21">
        <v>0</v>
      </c>
      <c r="T128" s="14"/>
      <c r="U128" s="22"/>
      <c r="V128" s="14"/>
      <c r="W128" s="88"/>
      <c r="X128" s="88"/>
      <c r="Y128" s="88"/>
      <c r="Z128" s="87"/>
      <c r="AA128" s="90"/>
      <c r="AB128" s="88"/>
      <c r="AC128" s="88"/>
      <c r="AD128" s="88"/>
      <c r="AE128" s="91"/>
    </row>
    <row r="129" spans="1:31" x14ac:dyDescent="0.25">
      <c r="A129" s="209">
        <v>107</v>
      </c>
      <c r="B129" s="306" t="s">
        <v>225</v>
      </c>
      <c r="C129" s="335">
        <f t="shared" si="10"/>
        <v>0</v>
      </c>
      <c r="D129" s="336"/>
      <c r="E129" s="336"/>
      <c r="F129" s="336"/>
      <c r="G129" s="356"/>
      <c r="H129" s="14">
        <f t="shared" si="8"/>
        <v>0</v>
      </c>
      <c r="I129" s="14">
        <v>0</v>
      </c>
      <c r="J129" s="14"/>
      <c r="K129" s="22"/>
      <c r="L129" s="14"/>
      <c r="M129" s="364">
        <f t="shared" si="11"/>
        <v>0</v>
      </c>
      <c r="N129" s="22"/>
      <c r="O129" s="22"/>
      <c r="P129" s="22"/>
      <c r="Q129" s="22"/>
      <c r="R129" s="21">
        <f t="shared" si="9"/>
        <v>0</v>
      </c>
      <c r="S129" s="21">
        <v>0</v>
      </c>
      <c r="T129" s="14"/>
      <c r="U129" s="22"/>
      <c r="V129" s="14"/>
      <c r="W129" s="88"/>
      <c r="X129" s="88"/>
      <c r="Y129" s="88"/>
      <c r="Z129" s="87"/>
      <c r="AA129" s="90"/>
      <c r="AB129" s="88"/>
      <c r="AC129" s="88"/>
      <c r="AD129" s="88"/>
      <c r="AE129" s="91"/>
    </row>
    <row r="130" spans="1:31" x14ac:dyDescent="0.25">
      <c r="A130" s="209">
        <v>108</v>
      </c>
      <c r="B130" s="306" t="s">
        <v>226</v>
      </c>
      <c r="C130" s="335">
        <f t="shared" si="10"/>
        <v>0</v>
      </c>
      <c r="D130" s="336"/>
      <c r="E130" s="336"/>
      <c r="F130" s="336"/>
      <c r="G130" s="356"/>
      <c r="H130" s="14">
        <f t="shared" si="8"/>
        <v>0.81678844800000006</v>
      </c>
      <c r="I130" s="14">
        <v>0.81678844800000006</v>
      </c>
      <c r="J130" s="14"/>
      <c r="K130" s="22"/>
      <c r="L130" s="14"/>
      <c r="M130" s="364">
        <f t="shared" si="11"/>
        <v>0</v>
      </c>
      <c r="N130" s="22"/>
      <c r="O130" s="22"/>
      <c r="P130" s="22"/>
      <c r="Q130" s="22"/>
      <c r="R130" s="21">
        <f t="shared" si="9"/>
        <v>0</v>
      </c>
      <c r="S130" s="21">
        <v>0</v>
      </c>
      <c r="T130" s="14"/>
      <c r="U130" s="22"/>
      <c r="V130" s="14"/>
      <c r="W130" s="88"/>
      <c r="X130" s="88"/>
      <c r="Y130" s="88"/>
      <c r="Z130" s="87"/>
      <c r="AA130" s="90"/>
      <c r="AB130" s="88"/>
      <c r="AC130" s="88"/>
      <c r="AD130" s="88"/>
      <c r="AE130" s="91"/>
    </row>
    <row r="131" spans="1:31" x14ac:dyDescent="0.25">
      <c r="A131" s="209">
        <v>109</v>
      </c>
      <c r="B131" s="196" t="s">
        <v>93</v>
      </c>
      <c r="C131" s="335">
        <f t="shared" si="10"/>
        <v>0</v>
      </c>
      <c r="D131" s="336"/>
      <c r="E131" s="336"/>
      <c r="F131" s="336"/>
      <c r="G131" s="356"/>
      <c r="H131" s="14">
        <f t="shared" si="8"/>
        <v>0</v>
      </c>
      <c r="I131" s="18">
        <v>0</v>
      </c>
      <c r="J131" s="18"/>
      <c r="K131" s="18"/>
      <c r="L131" s="18"/>
      <c r="M131" s="364">
        <f t="shared" si="11"/>
        <v>0</v>
      </c>
      <c r="N131" s="18"/>
      <c r="O131" s="18"/>
      <c r="P131" s="18"/>
      <c r="Q131" s="18"/>
      <c r="R131" s="21">
        <f t="shared" si="9"/>
        <v>0</v>
      </c>
      <c r="S131" s="21">
        <v>0</v>
      </c>
      <c r="T131" s="18"/>
      <c r="U131" s="18"/>
      <c r="V131" s="18"/>
      <c r="W131" s="85"/>
      <c r="X131" s="85"/>
      <c r="Y131" s="85"/>
      <c r="Z131" s="18"/>
      <c r="AA131" s="85"/>
      <c r="AB131" s="85"/>
      <c r="AC131" s="85"/>
      <c r="AD131" s="85"/>
      <c r="AE131" s="354"/>
    </row>
    <row r="132" spans="1:31" ht="31.5" x14ac:dyDescent="0.25">
      <c r="A132" s="209">
        <v>110</v>
      </c>
      <c r="B132" s="201" t="s">
        <v>227</v>
      </c>
      <c r="C132" s="335">
        <f t="shared" si="10"/>
        <v>0</v>
      </c>
      <c r="D132" s="336"/>
      <c r="E132" s="336"/>
      <c r="F132" s="336"/>
      <c r="G132" s="356"/>
      <c r="H132" s="14">
        <f t="shared" si="8"/>
        <v>0.81158984000000001</v>
      </c>
      <c r="I132" s="14">
        <v>0.81158984000000001</v>
      </c>
      <c r="J132" s="14"/>
      <c r="K132" s="22"/>
      <c r="L132" s="14"/>
      <c r="M132" s="364">
        <f t="shared" si="11"/>
        <v>0</v>
      </c>
      <c r="N132" s="22"/>
      <c r="O132" s="22"/>
      <c r="P132" s="22"/>
      <c r="Q132" s="22"/>
      <c r="R132" s="21">
        <f t="shared" si="9"/>
        <v>0.81158984000000001</v>
      </c>
      <c r="S132" s="21">
        <v>0.81158984000000001</v>
      </c>
      <c r="T132" s="14"/>
      <c r="U132" s="22"/>
      <c r="V132" s="14"/>
      <c r="W132" s="88"/>
      <c r="X132" s="88"/>
      <c r="Y132" s="88"/>
      <c r="Z132" s="87"/>
      <c r="AA132" s="90"/>
      <c r="AB132" s="88"/>
      <c r="AC132" s="88"/>
      <c r="AD132" s="88"/>
      <c r="AE132" s="91"/>
    </row>
    <row r="133" spans="1:31" ht="31.5" x14ac:dyDescent="0.25">
      <c r="A133" s="209">
        <v>111</v>
      </c>
      <c r="B133" s="201" t="s">
        <v>228</v>
      </c>
      <c r="C133" s="335">
        <f t="shared" si="10"/>
        <v>0</v>
      </c>
      <c r="D133" s="336"/>
      <c r="E133" s="336"/>
      <c r="F133" s="336"/>
      <c r="G133" s="356"/>
      <c r="H133" s="14">
        <f t="shared" si="8"/>
        <v>0.97902003999999998</v>
      </c>
      <c r="I133" s="14">
        <v>0.97902003999999998</v>
      </c>
      <c r="J133" s="14"/>
      <c r="K133" s="22"/>
      <c r="L133" s="14"/>
      <c r="M133" s="364">
        <f t="shared" si="11"/>
        <v>0</v>
      </c>
      <c r="N133" s="22"/>
      <c r="O133" s="22"/>
      <c r="P133" s="22"/>
      <c r="Q133" s="22"/>
      <c r="R133" s="21">
        <f t="shared" si="9"/>
        <v>0.97902003999999998</v>
      </c>
      <c r="S133" s="21">
        <v>0.97902003999999998</v>
      </c>
      <c r="T133" s="14"/>
      <c r="U133" s="22"/>
      <c r="V133" s="14"/>
      <c r="W133" s="88"/>
      <c r="X133" s="88"/>
      <c r="Y133" s="88"/>
      <c r="Z133" s="87"/>
      <c r="AA133" s="90"/>
      <c r="AB133" s="88"/>
      <c r="AC133" s="88"/>
      <c r="AD133" s="88"/>
      <c r="AE133" s="91"/>
    </row>
    <row r="134" spans="1:31" ht="63" x14ac:dyDescent="0.25">
      <c r="A134" s="209">
        <v>112</v>
      </c>
      <c r="B134" s="201" t="s">
        <v>229</v>
      </c>
      <c r="C134" s="335">
        <f t="shared" si="10"/>
        <v>0</v>
      </c>
      <c r="D134" s="336"/>
      <c r="E134" s="336"/>
      <c r="F134" s="336"/>
      <c r="G134" s="356"/>
      <c r="H134" s="14">
        <f t="shared" si="8"/>
        <v>1.0614501199999999</v>
      </c>
      <c r="I134" s="14">
        <v>1.0614501199999999</v>
      </c>
      <c r="J134" s="14"/>
      <c r="K134" s="22"/>
      <c r="L134" s="14"/>
      <c r="M134" s="364">
        <f t="shared" si="11"/>
        <v>0</v>
      </c>
      <c r="N134" s="22"/>
      <c r="O134" s="22"/>
      <c r="P134" s="22"/>
      <c r="Q134" s="22"/>
      <c r="R134" s="21">
        <f t="shared" si="9"/>
        <v>1.0614501199999999</v>
      </c>
      <c r="S134" s="21">
        <v>1.0614501199999999</v>
      </c>
      <c r="T134" s="14"/>
      <c r="U134" s="22"/>
      <c r="V134" s="14"/>
      <c r="W134" s="88"/>
      <c r="X134" s="88"/>
      <c r="Y134" s="88"/>
      <c r="Z134" s="87"/>
      <c r="AA134" s="90"/>
      <c r="AB134" s="88"/>
      <c r="AC134" s="88"/>
      <c r="AD134" s="88"/>
      <c r="AE134" s="91"/>
    </row>
    <row r="135" spans="1:31" x14ac:dyDescent="0.25">
      <c r="A135" s="209">
        <v>113</v>
      </c>
      <c r="B135" s="196" t="s">
        <v>94</v>
      </c>
      <c r="C135" s="335">
        <f t="shared" si="10"/>
        <v>0</v>
      </c>
      <c r="D135" s="336"/>
      <c r="E135" s="336"/>
      <c r="F135" s="336"/>
      <c r="G135" s="356"/>
      <c r="H135" s="14">
        <f t="shared" si="8"/>
        <v>0</v>
      </c>
      <c r="I135" s="14">
        <v>0</v>
      </c>
      <c r="J135" s="14"/>
      <c r="K135" s="22"/>
      <c r="L135" s="14"/>
      <c r="M135" s="364">
        <f t="shared" si="11"/>
        <v>0</v>
      </c>
      <c r="N135" s="22"/>
      <c r="O135" s="22"/>
      <c r="P135" s="22"/>
      <c r="Q135" s="22"/>
      <c r="R135" s="21">
        <f t="shared" si="9"/>
        <v>0</v>
      </c>
      <c r="S135" s="22">
        <v>0</v>
      </c>
      <c r="T135" s="14"/>
      <c r="U135" s="22"/>
      <c r="V135" s="14"/>
      <c r="W135" s="88"/>
      <c r="X135" s="88"/>
      <c r="Y135" s="88"/>
      <c r="Z135" s="87"/>
      <c r="AA135" s="90"/>
      <c r="AB135" s="88"/>
      <c r="AC135" s="88"/>
      <c r="AD135" s="88"/>
      <c r="AE135" s="91"/>
    </row>
    <row r="136" spans="1:31" ht="31.5" x14ac:dyDescent="0.25">
      <c r="A136" s="209">
        <v>114</v>
      </c>
      <c r="B136" s="347" t="s">
        <v>230</v>
      </c>
      <c r="C136" s="335">
        <f t="shared" si="10"/>
        <v>0</v>
      </c>
      <c r="D136" s="336"/>
      <c r="E136" s="336"/>
      <c r="F136" s="336"/>
      <c r="G136" s="356"/>
      <c r="H136" s="14">
        <f t="shared" si="8"/>
        <v>0.29572357600000004</v>
      </c>
      <c r="I136" s="14">
        <v>0.29572357600000004</v>
      </c>
      <c r="J136" s="14"/>
      <c r="K136" s="22"/>
      <c r="L136" s="14"/>
      <c r="M136" s="364">
        <f t="shared" si="11"/>
        <v>0</v>
      </c>
      <c r="N136" s="22"/>
      <c r="O136" s="22"/>
      <c r="P136" s="22"/>
      <c r="Q136" s="22"/>
      <c r="R136" s="21">
        <f t="shared" si="9"/>
        <v>0</v>
      </c>
      <c r="S136" s="22">
        <v>0</v>
      </c>
      <c r="T136" s="14"/>
      <c r="U136" s="22"/>
      <c r="V136" s="14"/>
      <c r="W136" s="88"/>
      <c r="X136" s="88"/>
      <c r="Y136" s="88"/>
      <c r="Z136" s="87"/>
      <c r="AA136" s="90"/>
      <c r="AB136" s="88"/>
      <c r="AC136" s="88"/>
      <c r="AD136" s="88"/>
      <c r="AE136" s="91"/>
    </row>
    <row r="137" spans="1:31" ht="31.5" x14ac:dyDescent="0.25">
      <c r="A137" s="209">
        <v>115</v>
      </c>
      <c r="B137" s="28" t="s">
        <v>95</v>
      </c>
      <c r="C137" s="335"/>
      <c r="D137" s="336"/>
      <c r="E137" s="336"/>
      <c r="F137" s="336"/>
      <c r="G137" s="356"/>
      <c r="H137" s="14">
        <f t="shared" si="8"/>
        <v>73.694019999999995</v>
      </c>
      <c r="I137" s="14"/>
      <c r="J137" s="14"/>
      <c r="K137" s="14">
        <v>73.694019999999995</v>
      </c>
      <c r="L137" s="14"/>
      <c r="M137" s="364"/>
      <c r="N137" s="22"/>
      <c r="O137" s="22"/>
      <c r="P137" s="22"/>
      <c r="Q137" s="22"/>
      <c r="R137" s="21">
        <f t="shared" si="9"/>
        <v>73.694019999999995</v>
      </c>
      <c r="S137" s="22"/>
      <c r="T137" s="14"/>
      <c r="U137" s="14">
        <v>73.694019999999995</v>
      </c>
      <c r="V137" s="14"/>
      <c r="W137" s="88"/>
      <c r="X137" s="88"/>
      <c r="Y137" s="88"/>
      <c r="Z137" s="87"/>
      <c r="AA137" s="90"/>
      <c r="AB137" s="88"/>
      <c r="AC137" s="88"/>
      <c r="AD137" s="88"/>
      <c r="AE137" s="91"/>
    </row>
    <row r="138" spans="1:31" x14ac:dyDescent="0.25">
      <c r="A138" s="209" t="s">
        <v>4</v>
      </c>
      <c r="B138" s="210"/>
      <c r="C138" s="336"/>
      <c r="D138" s="336"/>
      <c r="E138" s="336"/>
      <c r="F138" s="336"/>
      <c r="G138" s="356"/>
      <c r="H138" s="21"/>
      <c r="I138" s="14"/>
      <c r="J138" s="14"/>
      <c r="K138" s="22"/>
      <c r="L138" s="14"/>
      <c r="M138" s="22"/>
      <c r="N138" s="22"/>
      <c r="O138" s="22"/>
      <c r="P138" s="22"/>
      <c r="Q138" s="22"/>
      <c r="R138" s="14"/>
      <c r="S138" s="22"/>
      <c r="T138" s="14"/>
      <c r="U138" s="22"/>
      <c r="V138" s="14"/>
      <c r="W138" s="88"/>
      <c r="X138" s="88"/>
      <c r="Y138" s="88"/>
      <c r="Z138" s="87"/>
      <c r="AA138" s="88"/>
      <c r="AB138" s="88"/>
      <c r="AC138" s="88"/>
      <c r="AD138" s="88"/>
      <c r="AE138" s="91"/>
    </row>
    <row r="139" spans="1:31" ht="31.5" x14ac:dyDescent="0.25">
      <c r="A139" s="4" t="s">
        <v>96</v>
      </c>
      <c r="B139" s="404" t="s">
        <v>97</v>
      </c>
      <c r="C139" s="336"/>
      <c r="D139" s="356"/>
      <c r="E139" s="356"/>
      <c r="F139" s="356"/>
      <c r="G139" s="356"/>
      <c r="H139" s="21"/>
      <c r="I139" s="14"/>
      <c r="J139" s="14"/>
      <c r="K139" s="22"/>
      <c r="L139" s="14"/>
      <c r="M139" s="22"/>
      <c r="N139" s="22"/>
      <c r="O139" s="22"/>
      <c r="P139" s="22"/>
      <c r="Q139" s="22"/>
      <c r="R139" s="14"/>
      <c r="S139" s="22"/>
      <c r="T139" s="14"/>
      <c r="U139" s="22"/>
      <c r="V139" s="14"/>
      <c r="W139" s="88"/>
      <c r="X139" s="88"/>
      <c r="Y139" s="88"/>
      <c r="Z139" s="87"/>
      <c r="AA139" s="88"/>
      <c r="AB139" s="88"/>
      <c r="AC139" s="88"/>
      <c r="AD139" s="88"/>
      <c r="AE139" s="91"/>
    </row>
    <row r="140" spans="1:31" x14ac:dyDescent="0.25">
      <c r="A140" s="209">
        <v>1</v>
      </c>
      <c r="B140" s="210" t="s">
        <v>3</v>
      </c>
      <c r="C140" s="336"/>
      <c r="D140" s="356"/>
      <c r="E140" s="356"/>
      <c r="F140" s="356"/>
      <c r="G140" s="356"/>
      <c r="H140" s="21"/>
      <c r="I140" s="14"/>
      <c r="J140" s="14"/>
      <c r="K140" s="22"/>
      <c r="L140" s="14"/>
      <c r="M140" s="22"/>
      <c r="N140" s="22"/>
      <c r="O140" s="22"/>
      <c r="P140" s="22"/>
      <c r="Q140" s="22"/>
      <c r="R140" s="14"/>
      <c r="S140" s="22"/>
      <c r="T140" s="14"/>
      <c r="U140" s="22"/>
      <c r="V140" s="14"/>
      <c r="W140" s="88"/>
      <c r="X140" s="88"/>
      <c r="Y140" s="88"/>
      <c r="Z140" s="87"/>
      <c r="AA140" s="88"/>
      <c r="AB140" s="88"/>
      <c r="AC140" s="88"/>
      <c r="AD140" s="88"/>
      <c r="AE140" s="91"/>
    </row>
    <row r="141" spans="1:31" x14ac:dyDescent="0.25">
      <c r="A141" s="209">
        <v>2</v>
      </c>
      <c r="B141" s="210" t="s">
        <v>5</v>
      </c>
      <c r="C141" s="336"/>
      <c r="D141" s="356"/>
      <c r="E141" s="356"/>
      <c r="F141" s="356"/>
      <c r="G141" s="356"/>
      <c r="H141" s="21"/>
      <c r="I141" s="14"/>
      <c r="J141" s="14"/>
      <c r="K141" s="22"/>
      <c r="L141" s="14"/>
      <c r="M141" s="22"/>
      <c r="N141" s="22"/>
      <c r="O141" s="22"/>
      <c r="P141" s="22"/>
      <c r="Q141" s="22"/>
      <c r="R141" s="14"/>
      <c r="S141" s="22"/>
      <c r="T141" s="14"/>
      <c r="U141" s="22"/>
      <c r="V141" s="14"/>
      <c r="W141" s="88"/>
      <c r="X141" s="88"/>
      <c r="Y141" s="88"/>
      <c r="Z141" s="87"/>
      <c r="AA141" s="88"/>
      <c r="AB141" s="88"/>
      <c r="AC141" s="88"/>
      <c r="AD141" s="88"/>
      <c r="AE141" s="91"/>
    </row>
    <row r="142" spans="1:31" x14ac:dyDescent="0.25">
      <c r="A142" s="209" t="s">
        <v>4</v>
      </c>
      <c r="B142" s="210"/>
      <c r="C142" s="336"/>
      <c r="D142" s="356"/>
      <c r="E142" s="356"/>
      <c r="F142" s="356"/>
      <c r="G142" s="356"/>
      <c r="H142" s="21"/>
      <c r="I142" s="14"/>
      <c r="J142" s="14"/>
      <c r="K142" s="22"/>
      <c r="L142" s="14"/>
      <c r="M142" s="22"/>
      <c r="N142" s="22"/>
      <c r="O142" s="22"/>
      <c r="P142" s="22"/>
      <c r="Q142" s="22"/>
      <c r="R142" s="14"/>
      <c r="S142" s="22"/>
      <c r="T142" s="14"/>
      <c r="U142" s="22"/>
      <c r="V142" s="14"/>
      <c r="W142" s="88"/>
      <c r="X142" s="88"/>
      <c r="Y142" s="88"/>
      <c r="Z142" s="87"/>
      <c r="AA142" s="88"/>
      <c r="AB142" s="88"/>
      <c r="AC142" s="88"/>
      <c r="AD142" s="88"/>
      <c r="AE142" s="91"/>
    </row>
    <row r="143" spans="1:31" ht="31.5" x14ac:dyDescent="0.25">
      <c r="A143" s="4" t="s">
        <v>98</v>
      </c>
      <c r="B143" s="404" t="s">
        <v>99</v>
      </c>
      <c r="C143" s="336"/>
      <c r="D143" s="356"/>
      <c r="E143" s="356"/>
      <c r="F143" s="356"/>
      <c r="G143" s="356"/>
      <c r="H143" s="21"/>
      <c r="I143" s="14"/>
      <c r="J143" s="14"/>
      <c r="K143" s="22"/>
      <c r="L143" s="14"/>
      <c r="M143" s="22"/>
      <c r="N143" s="22"/>
      <c r="O143" s="22"/>
      <c r="P143" s="22"/>
      <c r="Q143" s="22"/>
      <c r="R143" s="14"/>
      <c r="S143" s="22"/>
      <c r="T143" s="14"/>
      <c r="U143" s="22"/>
      <c r="V143" s="14"/>
      <c r="W143" s="88"/>
      <c r="X143" s="88"/>
      <c r="Y143" s="88"/>
      <c r="Z143" s="87"/>
      <c r="AA143" s="88"/>
      <c r="AB143" s="88"/>
      <c r="AC143" s="88"/>
      <c r="AD143" s="88"/>
      <c r="AE143" s="91"/>
    </row>
    <row r="144" spans="1:31" x14ac:dyDescent="0.25">
      <c r="A144" s="209">
        <v>1</v>
      </c>
      <c r="B144" s="210" t="s">
        <v>3</v>
      </c>
      <c r="C144" s="336"/>
      <c r="D144" s="356"/>
      <c r="E144" s="356"/>
      <c r="F144" s="356"/>
      <c r="G144" s="356"/>
      <c r="H144" s="21"/>
      <c r="I144" s="14"/>
      <c r="J144" s="14"/>
      <c r="K144" s="22"/>
      <c r="L144" s="14"/>
      <c r="M144" s="22"/>
      <c r="N144" s="22"/>
      <c r="O144" s="22"/>
      <c r="P144" s="22"/>
      <c r="Q144" s="22"/>
      <c r="R144" s="14"/>
      <c r="S144" s="22"/>
      <c r="T144" s="14"/>
      <c r="U144" s="22"/>
      <c r="V144" s="14"/>
      <c r="W144" s="88"/>
      <c r="X144" s="88"/>
      <c r="Y144" s="88"/>
      <c r="Z144" s="87"/>
      <c r="AA144" s="88"/>
      <c r="AB144" s="88"/>
      <c r="AC144" s="88"/>
      <c r="AD144" s="88"/>
      <c r="AE144" s="91"/>
    </row>
    <row r="145" spans="1:31" x14ac:dyDescent="0.25">
      <c r="A145" s="209">
        <v>2</v>
      </c>
      <c r="B145" s="210" t="s">
        <v>5</v>
      </c>
      <c r="C145" s="336"/>
      <c r="D145" s="356"/>
      <c r="E145" s="356"/>
      <c r="F145" s="356"/>
      <c r="G145" s="356"/>
      <c r="H145" s="21"/>
      <c r="I145" s="14"/>
      <c r="J145" s="14"/>
      <c r="K145" s="22"/>
      <c r="L145" s="14"/>
      <c r="M145" s="22"/>
      <c r="N145" s="22"/>
      <c r="O145" s="22"/>
      <c r="P145" s="22"/>
      <c r="Q145" s="22"/>
      <c r="R145" s="14"/>
      <c r="S145" s="22"/>
      <c r="T145" s="14"/>
      <c r="U145" s="22"/>
      <c r="V145" s="14"/>
      <c r="W145" s="90"/>
      <c r="X145" s="88"/>
      <c r="Y145" s="88"/>
      <c r="Z145" s="87"/>
      <c r="AA145" s="90"/>
      <c r="AB145" s="88"/>
      <c r="AC145" s="88"/>
      <c r="AD145" s="88"/>
      <c r="AE145" s="91"/>
    </row>
    <row r="146" spans="1:31" x14ac:dyDescent="0.25">
      <c r="A146" s="209" t="s">
        <v>4</v>
      </c>
      <c r="B146" s="210"/>
      <c r="C146" s="336"/>
      <c r="D146" s="356"/>
      <c r="E146" s="356"/>
      <c r="F146" s="356"/>
      <c r="G146" s="356"/>
      <c r="H146" s="21"/>
      <c r="I146" s="14"/>
      <c r="J146" s="14"/>
      <c r="K146" s="22"/>
      <c r="L146" s="14"/>
      <c r="M146" s="22"/>
      <c r="N146" s="22"/>
      <c r="O146" s="22"/>
      <c r="P146" s="22"/>
      <c r="Q146" s="22"/>
      <c r="R146" s="14"/>
      <c r="S146" s="22"/>
      <c r="T146" s="14"/>
      <c r="U146" s="22"/>
      <c r="V146" s="14"/>
      <c r="W146" s="90"/>
      <c r="X146" s="88"/>
      <c r="Y146" s="88"/>
      <c r="Z146" s="87"/>
      <c r="AA146" s="90"/>
      <c r="AB146" s="88"/>
      <c r="AC146" s="88"/>
      <c r="AD146" s="88"/>
      <c r="AE146" s="91"/>
    </row>
    <row r="147" spans="1:31" ht="47.25" x14ac:dyDescent="0.25">
      <c r="A147" s="4" t="s">
        <v>100</v>
      </c>
      <c r="B147" s="404" t="s">
        <v>101</v>
      </c>
      <c r="C147" s="336"/>
      <c r="D147" s="356"/>
      <c r="E147" s="356"/>
      <c r="F147" s="356"/>
      <c r="G147" s="356"/>
      <c r="H147" s="21"/>
      <c r="I147" s="14"/>
      <c r="J147" s="14"/>
      <c r="K147" s="22"/>
      <c r="L147" s="14"/>
      <c r="M147" s="22"/>
      <c r="N147" s="22"/>
      <c r="O147" s="22"/>
      <c r="P147" s="22"/>
      <c r="Q147" s="22"/>
      <c r="R147" s="14"/>
      <c r="S147" s="22"/>
      <c r="T147" s="14"/>
      <c r="U147" s="22"/>
      <c r="V147" s="14"/>
      <c r="W147" s="90"/>
      <c r="X147" s="88"/>
      <c r="Y147" s="88"/>
      <c r="Z147" s="87"/>
      <c r="AA147" s="90"/>
      <c r="AB147" s="88"/>
      <c r="AC147" s="88"/>
      <c r="AD147" s="88"/>
      <c r="AE147" s="91"/>
    </row>
    <row r="148" spans="1:31" x14ac:dyDescent="0.25">
      <c r="A148" s="209">
        <v>1</v>
      </c>
      <c r="B148" s="210" t="s">
        <v>3</v>
      </c>
      <c r="C148" s="336"/>
      <c r="D148" s="356"/>
      <c r="E148" s="356"/>
      <c r="F148" s="356"/>
      <c r="G148" s="356"/>
      <c r="H148" s="21"/>
      <c r="I148" s="14"/>
      <c r="J148" s="14"/>
      <c r="K148" s="22"/>
      <c r="L148" s="14"/>
      <c r="M148" s="22"/>
      <c r="N148" s="22"/>
      <c r="O148" s="22"/>
      <c r="P148" s="22"/>
      <c r="Q148" s="22"/>
      <c r="R148" s="14"/>
      <c r="S148" s="22"/>
      <c r="T148" s="14"/>
      <c r="U148" s="22"/>
      <c r="V148" s="14"/>
      <c r="W148" s="90"/>
      <c r="X148" s="88"/>
      <c r="Y148" s="88"/>
      <c r="Z148" s="87"/>
      <c r="AA148" s="90"/>
      <c r="AB148" s="88"/>
      <c r="AC148" s="88"/>
      <c r="AD148" s="88"/>
      <c r="AE148" s="91"/>
    </row>
    <row r="149" spans="1:31" x14ac:dyDescent="0.25">
      <c r="A149" s="209">
        <v>2</v>
      </c>
      <c r="B149" s="210" t="s">
        <v>5</v>
      </c>
      <c r="C149" s="336"/>
      <c r="D149" s="356"/>
      <c r="E149" s="356"/>
      <c r="F149" s="356"/>
      <c r="G149" s="356"/>
      <c r="H149" s="21"/>
      <c r="I149" s="14"/>
      <c r="J149" s="14"/>
      <c r="K149" s="22"/>
      <c r="L149" s="14"/>
      <c r="M149" s="22"/>
      <c r="N149" s="22"/>
      <c r="O149" s="22"/>
      <c r="P149" s="22"/>
      <c r="Q149" s="22"/>
      <c r="R149" s="14"/>
      <c r="S149" s="22"/>
      <c r="T149" s="14"/>
      <c r="U149" s="22"/>
      <c r="V149" s="14"/>
      <c r="W149" s="90"/>
      <c r="X149" s="88"/>
      <c r="Y149" s="88"/>
      <c r="Z149" s="87"/>
      <c r="AA149" s="90"/>
      <c r="AB149" s="88"/>
      <c r="AC149" s="88"/>
      <c r="AD149" s="88"/>
      <c r="AE149" s="91"/>
    </row>
    <row r="150" spans="1:31" x14ac:dyDescent="0.25">
      <c r="A150" s="209" t="s">
        <v>4</v>
      </c>
      <c r="B150" s="210"/>
      <c r="C150" s="336"/>
      <c r="D150" s="356"/>
      <c r="E150" s="356"/>
      <c r="F150" s="356"/>
      <c r="G150" s="356"/>
      <c r="H150" s="21"/>
      <c r="I150" s="14"/>
      <c r="J150" s="14"/>
      <c r="K150" s="22"/>
      <c r="L150" s="14"/>
      <c r="M150" s="22"/>
      <c r="N150" s="22"/>
      <c r="O150" s="22"/>
      <c r="P150" s="22"/>
      <c r="Q150" s="22"/>
      <c r="R150" s="14"/>
      <c r="S150" s="22"/>
      <c r="T150" s="14"/>
      <c r="U150" s="22"/>
      <c r="V150" s="14"/>
      <c r="W150" s="90"/>
      <c r="X150" s="88"/>
      <c r="Y150" s="88"/>
      <c r="Z150" s="87"/>
      <c r="AA150" s="90"/>
      <c r="AB150" s="88"/>
      <c r="AC150" s="88"/>
      <c r="AD150" s="88"/>
      <c r="AE150" s="91"/>
    </row>
    <row r="151" spans="1:31" x14ac:dyDescent="0.25">
      <c r="A151" s="4" t="s">
        <v>102</v>
      </c>
      <c r="B151" s="404" t="s">
        <v>103</v>
      </c>
      <c r="C151" s="15">
        <f>C156</f>
        <v>0</v>
      </c>
      <c r="D151" s="15">
        <f>D156</f>
        <v>0</v>
      </c>
      <c r="E151" s="15">
        <f>E156</f>
        <v>0</v>
      </c>
      <c r="F151" s="15">
        <f>F156</f>
        <v>0</v>
      </c>
      <c r="G151" s="15">
        <f>G156</f>
        <v>0</v>
      </c>
      <c r="H151" s="15">
        <f t="shared" ref="H151:AE151" si="12">H156</f>
        <v>300.60675310999994</v>
      </c>
      <c r="I151" s="15">
        <f t="shared" si="12"/>
        <v>20.596890182399999</v>
      </c>
      <c r="J151" s="15">
        <f t="shared" si="12"/>
        <v>280.00986292759995</v>
      </c>
      <c r="K151" s="15">
        <f t="shared" si="12"/>
        <v>0</v>
      </c>
      <c r="L151" s="15">
        <f t="shared" si="12"/>
        <v>0</v>
      </c>
      <c r="M151" s="15">
        <f t="shared" si="12"/>
        <v>0</v>
      </c>
      <c r="N151" s="15">
        <f t="shared" si="12"/>
        <v>0</v>
      </c>
      <c r="O151" s="15">
        <f t="shared" si="12"/>
        <v>0</v>
      </c>
      <c r="P151" s="15">
        <f t="shared" si="12"/>
        <v>0</v>
      </c>
      <c r="Q151" s="15">
        <f t="shared" si="12"/>
        <v>0</v>
      </c>
      <c r="R151" s="15">
        <f t="shared" si="12"/>
        <v>168.72771090179998</v>
      </c>
      <c r="S151" s="15">
        <f t="shared" si="12"/>
        <v>20.596890182399999</v>
      </c>
      <c r="T151" s="15">
        <f t="shared" si="12"/>
        <v>148.13082071939999</v>
      </c>
      <c r="U151" s="15">
        <f t="shared" si="12"/>
        <v>0</v>
      </c>
      <c r="V151" s="15">
        <f t="shared" si="12"/>
        <v>0</v>
      </c>
      <c r="W151" s="337">
        <f t="shared" si="12"/>
        <v>0</v>
      </c>
      <c r="X151" s="337">
        <f t="shared" si="12"/>
        <v>0</v>
      </c>
      <c r="Y151" s="337">
        <f t="shared" si="12"/>
        <v>0</v>
      </c>
      <c r="Z151" s="97">
        <f t="shared" si="12"/>
        <v>0.85</v>
      </c>
      <c r="AA151" s="337">
        <f t="shared" si="12"/>
        <v>0</v>
      </c>
      <c r="AB151" s="337">
        <f t="shared" si="12"/>
        <v>0</v>
      </c>
      <c r="AC151" s="337">
        <f t="shared" si="12"/>
        <v>0</v>
      </c>
      <c r="AD151" s="337">
        <f t="shared" si="12"/>
        <v>0</v>
      </c>
      <c r="AE151" s="353">
        <f t="shared" si="12"/>
        <v>44.393000000000008</v>
      </c>
    </row>
    <row r="152" spans="1:31" ht="31.5" x14ac:dyDescent="0.25">
      <c r="A152" s="4" t="s">
        <v>104</v>
      </c>
      <c r="B152" s="404" t="s">
        <v>11</v>
      </c>
      <c r="C152" s="336"/>
      <c r="D152" s="356"/>
      <c r="E152" s="356"/>
      <c r="F152" s="356"/>
      <c r="G152" s="356"/>
      <c r="H152" s="21"/>
      <c r="I152" s="14"/>
      <c r="J152" s="14"/>
      <c r="K152" s="22"/>
      <c r="L152" s="14"/>
      <c r="M152" s="22"/>
      <c r="N152" s="22"/>
      <c r="O152" s="22"/>
      <c r="P152" s="22"/>
      <c r="Q152" s="22"/>
      <c r="R152" s="14"/>
      <c r="S152" s="14"/>
      <c r="T152" s="14"/>
      <c r="U152" s="22"/>
      <c r="V152" s="14"/>
      <c r="W152" s="90"/>
      <c r="X152" s="88"/>
      <c r="Y152" s="88"/>
      <c r="Z152" s="87"/>
      <c r="AA152" s="90"/>
      <c r="AB152" s="88"/>
      <c r="AC152" s="88"/>
      <c r="AD152" s="88"/>
      <c r="AE152" s="91"/>
    </row>
    <row r="153" spans="1:31" x14ac:dyDescent="0.25">
      <c r="A153" s="209">
        <v>1</v>
      </c>
      <c r="B153" s="210" t="s">
        <v>3</v>
      </c>
      <c r="C153" s="336"/>
      <c r="D153" s="356"/>
      <c r="E153" s="356"/>
      <c r="F153" s="356"/>
      <c r="G153" s="356"/>
      <c r="H153" s="21"/>
      <c r="I153" s="14"/>
      <c r="J153" s="14"/>
      <c r="K153" s="22"/>
      <c r="L153" s="14"/>
      <c r="M153" s="22"/>
      <c r="N153" s="22"/>
      <c r="O153" s="22"/>
      <c r="P153" s="22"/>
      <c r="Q153" s="22"/>
      <c r="R153" s="14"/>
      <c r="S153" s="22"/>
      <c r="T153" s="14"/>
      <c r="U153" s="22"/>
      <c r="V153" s="14"/>
      <c r="W153" s="90"/>
      <c r="X153" s="88"/>
      <c r="Y153" s="88"/>
      <c r="Z153" s="87"/>
      <c r="AA153" s="90"/>
      <c r="AB153" s="88"/>
      <c r="AC153" s="88"/>
      <c r="AD153" s="88"/>
      <c r="AE153" s="91"/>
    </row>
    <row r="154" spans="1:31" x14ac:dyDescent="0.25">
      <c r="A154" s="209">
        <v>2</v>
      </c>
      <c r="B154" s="210" t="s">
        <v>5</v>
      </c>
      <c r="C154" s="336"/>
      <c r="D154" s="356"/>
      <c r="E154" s="356"/>
      <c r="F154" s="356"/>
      <c r="G154" s="356"/>
      <c r="H154" s="21"/>
      <c r="I154" s="14"/>
      <c r="J154" s="14"/>
      <c r="K154" s="22"/>
      <c r="L154" s="14"/>
      <c r="M154" s="22"/>
      <c r="N154" s="22"/>
      <c r="O154" s="22"/>
      <c r="P154" s="22"/>
      <c r="Q154" s="22"/>
      <c r="R154" s="14"/>
      <c r="S154" s="22"/>
      <c r="T154" s="14"/>
      <c r="U154" s="22"/>
      <c r="V154" s="14"/>
      <c r="W154" s="88"/>
      <c r="X154" s="88"/>
      <c r="Y154" s="88"/>
      <c r="Z154" s="87"/>
      <c r="AA154" s="88"/>
      <c r="AB154" s="88"/>
      <c r="AC154" s="88"/>
      <c r="AD154" s="88"/>
      <c r="AE154" s="91"/>
    </row>
    <row r="155" spans="1:31" x14ac:dyDescent="0.25">
      <c r="A155" s="209" t="s">
        <v>4</v>
      </c>
      <c r="B155" s="211"/>
      <c r="C155" s="336"/>
      <c r="D155" s="356"/>
      <c r="E155" s="356"/>
      <c r="F155" s="356"/>
      <c r="G155" s="356"/>
      <c r="H155" s="21"/>
      <c r="I155" s="14"/>
      <c r="J155" s="14"/>
      <c r="K155" s="22"/>
      <c r="L155" s="14"/>
      <c r="M155" s="22"/>
      <c r="N155" s="22"/>
      <c r="O155" s="22"/>
      <c r="P155" s="22"/>
      <c r="Q155" s="22"/>
      <c r="R155" s="14"/>
      <c r="S155" s="22"/>
      <c r="T155" s="14"/>
      <c r="U155" s="22"/>
      <c r="V155" s="14"/>
      <c r="W155" s="88"/>
      <c r="X155" s="88"/>
      <c r="Y155" s="88"/>
      <c r="Z155" s="87"/>
      <c r="AA155" s="88"/>
      <c r="AB155" s="88"/>
      <c r="AC155" s="88"/>
      <c r="AD155" s="88"/>
      <c r="AE155" s="91"/>
    </row>
    <row r="156" spans="1:31" x14ac:dyDescent="0.25">
      <c r="A156" s="4" t="s">
        <v>105</v>
      </c>
      <c r="B156" s="404" t="s">
        <v>106</v>
      </c>
      <c r="C156" s="15">
        <f t="shared" ref="C156:AE156" si="13">SUM(C157:C176)</f>
        <v>0</v>
      </c>
      <c r="D156" s="15">
        <f t="shared" si="13"/>
        <v>0</v>
      </c>
      <c r="E156" s="15">
        <f t="shared" si="13"/>
        <v>0</v>
      </c>
      <c r="F156" s="15">
        <f t="shared" si="13"/>
        <v>0</v>
      </c>
      <c r="G156" s="15">
        <f t="shared" si="13"/>
        <v>0</v>
      </c>
      <c r="H156" s="15">
        <f t="shared" si="13"/>
        <v>300.60675310999994</v>
      </c>
      <c r="I156" s="15">
        <f t="shared" si="13"/>
        <v>20.596890182399999</v>
      </c>
      <c r="J156" s="15">
        <f t="shared" si="13"/>
        <v>280.00986292759995</v>
      </c>
      <c r="K156" s="15">
        <f t="shared" si="13"/>
        <v>0</v>
      </c>
      <c r="L156" s="15">
        <f t="shared" si="13"/>
        <v>0</v>
      </c>
      <c r="M156" s="15">
        <f t="shared" si="13"/>
        <v>0</v>
      </c>
      <c r="N156" s="15">
        <f t="shared" si="13"/>
        <v>0</v>
      </c>
      <c r="O156" s="15">
        <f t="shared" si="13"/>
        <v>0</v>
      </c>
      <c r="P156" s="15">
        <f t="shared" si="13"/>
        <v>0</v>
      </c>
      <c r="Q156" s="15">
        <f t="shared" si="13"/>
        <v>0</v>
      </c>
      <c r="R156" s="15">
        <f t="shared" si="13"/>
        <v>168.72771090179998</v>
      </c>
      <c r="S156" s="15">
        <f t="shared" si="13"/>
        <v>20.596890182399999</v>
      </c>
      <c r="T156" s="15">
        <f t="shared" si="13"/>
        <v>148.13082071939999</v>
      </c>
      <c r="U156" s="15">
        <f t="shared" si="13"/>
        <v>0</v>
      </c>
      <c r="V156" s="15">
        <f t="shared" si="13"/>
        <v>0</v>
      </c>
      <c r="W156" s="337">
        <f t="shared" si="13"/>
        <v>0</v>
      </c>
      <c r="X156" s="337">
        <f t="shared" si="13"/>
        <v>0</v>
      </c>
      <c r="Y156" s="337">
        <f t="shared" si="13"/>
        <v>0</v>
      </c>
      <c r="Z156" s="97">
        <f t="shared" si="13"/>
        <v>0.85</v>
      </c>
      <c r="AA156" s="337">
        <f t="shared" si="13"/>
        <v>0</v>
      </c>
      <c r="AB156" s="337">
        <f t="shared" si="13"/>
        <v>0</v>
      </c>
      <c r="AC156" s="337">
        <f t="shared" si="13"/>
        <v>0</v>
      </c>
      <c r="AD156" s="337">
        <f t="shared" si="13"/>
        <v>0</v>
      </c>
      <c r="AE156" s="353">
        <f t="shared" si="13"/>
        <v>44.393000000000008</v>
      </c>
    </row>
    <row r="157" spans="1:31" x14ac:dyDescent="0.25">
      <c r="A157" s="212">
        <v>1</v>
      </c>
      <c r="B157" s="382" t="s">
        <v>108</v>
      </c>
      <c r="C157" s="15"/>
      <c r="D157" s="335"/>
      <c r="E157" s="335"/>
      <c r="F157" s="335"/>
      <c r="G157" s="336"/>
      <c r="H157" s="21"/>
      <c r="I157" s="14"/>
      <c r="J157" s="21"/>
      <c r="K157" s="22"/>
      <c r="L157" s="14"/>
      <c r="M157" s="22"/>
      <c r="N157" s="22"/>
      <c r="O157" s="22"/>
      <c r="P157" s="22"/>
      <c r="Q157" s="22"/>
      <c r="R157" s="14"/>
      <c r="S157" s="22"/>
      <c r="T157" s="14"/>
      <c r="U157" s="22"/>
      <c r="V157" s="14"/>
      <c r="W157" s="90"/>
      <c r="X157" s="88"/>
      <c r="Y157" s="88"/>
      <c r="Z157" s="87"/>
      <c r="AA157" s="90"/>
      <c r="AB157" s="88"/>
      <c r="AC157" s="88"/>
      <c r="AD157" s="88"/>
      <c r="AE157" s="91"/>
    </row>
    <row r="158" spans="1:31" ht="63" x14ac:dyDescent="0.25">
      <c r="A158" s="209">
        <v>2</v>
      </c>
      <c r="B158" s="197" t="s">
        <v>109</v>
      </c>
      <c r="C158" s="15">
        <f>SUM(D158:G158)</f>
        <v>0</v>
      </c>
      <c r="D158" s="335"/>
      <c r="E158" s="335"/>
      <c r="F158" s="335"/>
      <c r="G158" s="336"/>
      <c r="H158" s="21">
        <f>SUM(I158:L158)</f>
        <v>0</v>
      </c>
      <c r="I158" s="14"/>
      <c r="J158" s="14"/>
      <c r="K158" s="22"/>
      <c r="L158" s="14"/>
      <c r="M158" s="22">
        <f>SUM(N158:Q158)</f>
        <v>0</v>
      </c>
      <c r="N158" s="22"/>
      <c r="O158" s="22"/>
      <c r="P158" s="22"/>
      <c r="Q158" s="22"/>
      <c r="R158" s="14">
        <f>SUM(S158:V158)</f>
        <v>0</v>
      </c>
      <c r="S158" s="22"/>
      <c r="T158" s="14"/>
      <c r="U158" s="22"/>
      <c r="V158" s="14"/>
      <c r="W158" s="90"/>
      <c r="X158" s="88"/>
      <c r="Y158" s="88"/>
      <c r="Z158" s="87"/>
      <c r="AA158" s="90"/>
      <c r="AB158" s="88"/>
      <c r="AC158" s="88"/>
      <c r="AD158" s="88"/>
      <c r="AE158" s="91"/>
    </row>
    <row r="159" spans="1:31" x14ac:dyDescent="0.25">
      <c r="A159" s="212">
        <v>3</v>
      </c>
      <c r="B159" s="31" t="s">
        <v>87</v>
      </c>
      <c r="C159" s="15">
        <f t="shared" ref="C159:C175" si="14">SUM(D159:G159)</f>
        <v>0</v>
      </c>
      <c r="D159" s="335"/>
      <c r="E159" s="335"/>
      <c r="F159" s="335"/>
      <c r="G159" s="336"/>
      <c r="H159" s="21">
        <f t="shared" ref="H159:H174" si="15">SUM(I159:L159)</f>
        <v>0</v>
      </c>
      <c r="I159" s="14"/>
      <c r="J159" s="14"/>
      <c r="K159" s="22"/>
      <c r="L159" s="14"/>
      <c r="M159" s="22">
        <f t="shared" ref="M159:M175" si="16">SUM(N159:Q159)</f>
        <v>0</v>
      </c>
      <c r="N159" s="22"/>
      <c r="O159" s="22"/>
      <c r="P159" s="22"/>
      <c r="Q159" s="22"/>
      <c r="R159" s="14">
        <f t="shared" ref="R159:R175" si="17">SUM(S159:V159)</f>
        <v>0</v>
      </c>
      <c r="S159" s="22"/>
      <c r="T159" s="14"/>
      <c r="U159" s="22"/>
      <c r="V159" s="14"/>
      <c r="W159" s="90"/>
      <c r="X159" s="88"/>
      <c r="Y159" s="88"/>
      <c r="Z159" s="87"/>
      <c r="AA159" s="90"/>
      <c r="AB159" s="88"/>
      <c r="AC159" s="88"/>
      <c r="AD159" s="88"/>
      <c r="AE159" s="91"/>
    </row>
    <row r="160" spans="1:31" ht="47.25" x14ac:dyDescent="0.25">
      <c r="A160" s="209">
        <v>4</v>
      </c>
      <c r="B160" s="213" t="s">
        <v>110</v>
      </c>
      <c r="C160" s="15">
        <f t="shared" si="14"/>
        <v>0</v>
      </c>
      <c r="D160" s="335"/>
      <c r="E160" s="335"/>
      <c r="F160" s="335"/>
      <c r="G160" s="336"/>
      <c r="H160" s="21">
        <f t="shared" si="15"/>
        <v>0</v>
      </c>
      <c r="I160" s="14"/>
      <c r="J160" s="14"/>
      <c r="K160" s="22"/>
      <c r="L160" s="14"/>
      <c r="M160" s="22">
        <f t="shared" si="16"/>
        <v>0</v>
      </c>
      <c r="N160" s="22"/>
      <c r="O160" s="22"/>
      <c r="P160" s="22"/>
      <c r="Q160" s="22"/>
      <c r="R160" s="14">
        <f t="shared" si="17"/>
        <v>0</v>
      </c>
      <c r="S160" s="22"/>
      <c r="T160" s="14"/>
      <c r="U160" s="22"/>
      <c r="V160" s="14"/>
      <c r="W160" s="90"/>
      <c r="X160" s="88"/>
      <c r="Y160" s="88"/>
      <c r="Z160" s="87"/>
      <c r="AA160" s="90"/>
      <c r="AB160" s="88"/>
      <c r="AC160" s="88"/>
      <c r="AD160" s="88"/>
      <c r="AE160" s="91"/>
    </row>
    <row r="161" spans="1:31" x14ac:dyDescent="0.25">
      <c r="A161" s="212">
        <v>5</v>
      </c>
      <c r="B161" s="31" t="s">
        <v>111</v>
      </c>
      <c r="C161" s="15">
        <f t="shared" si="14"/>
        <v>0</v>
      </c>
      <c r="D161" s="335"/>
      <c r="E161" s="335"/>
      <c r="F161" s="335"/>
      <c r="G161" s="336"/>
      <c r="H161" s="21">
        <f t="shared" si="15"/>
        <v>0</v>
      </c>
      <c r="I161" s="14"/>
      <c r="J161" s="14"/>
      <c r="K161" s="22"/>
      <c r="L161" s="14"/>
      <c r="M161" s="22">
        <f t="shared" si="16"/>
        <v>0</v>
      </c>
      <c r="N161" s="22"/>
      <c r="O161" s="22"/>
      <c r="P161" s="22"/>
      <c r="Q161" s="22"/>
      <c r="R161" s="14">
        <f t="shared" si="17"/>
        <v>0</v>
      </c>
      <c r="S161" s="14"/>
      <c r="T161" s="14"/>
      <c r="U161" s="22"/>
      <c r="V161" s="14"/>
      <c r="W161" s="90"/>
      <c r="X161" s="88"/>
      <c r="Y161" s="88"/>
      <c r="Z161" s="87"/>
      <c r="AA161" s="90"/>
      <c r="AB161" s="88"/>
      <c r="AC161" s="88"/>
      <c r="AD161" s="88"/>
      <c r="AE161" s="91"/>
    </row>
    <row r="162" spans="1:31" ht="78.75" x14ac:dyDescent="0.25">
      <c r="A162" s="209">
        <v>6</v>
      </c>
      <c r="B162" s="213" t="s">
        <v>112</v>
      </c>
      <c r="C162" s="15">
        <f t="shared" si="14"/>
        <v>0</v>
      </c>
      <c r="D162" s="335"/>
      <c r="E162" s="335"/>
      <c r="F162" s="335"/>
      <c r="G162" s="336"/>
      <c r="H162" s="21">
        <f t="shared" si="15"/>
        <v>0</v>
      </c>
      <c r="I162" s="14"/>
      <c r="J162" s="14"/>
      <c r="K162" s="22"/>
      <c r="L162" s="14"/>
      <c r="M162" s="22">
        <f t="shared" si="16"/>
        <v>0</v>
      </c>
      <c r="N162" s="22"/>
      <c r="O162" s="22"/>
      <c r="P162" s="22"/>
      <c r="Q162" s="22"/>
      <c r="R162" s="14">
        <f t="shared" si="17"/>
        <v>0</v>
      </c>
      <c r="S162" s="14"/>
      <c r="T162" s="14"/>
      <c r="U162" s="22"/>
      <c r="V162" s="14"/>
      <c r="W162" s="90"/>
      <c r="X162" s="88"/>
      <c r="Y162" s="88"/>
      <c r="Z162" s="87"/>
      <c r="AA162" s="90"/>
      <c r="AB162" s="88"/>
      <c r="AC162" s="88"/>
      <c r="AD162" s="88"/>
      <c r="AE162" s="91"/>
    </row>
    <row r="163" spans="1:31" x14ac:dyDescent="0.25">
      <c r="A163" s="212">
        <v>7</v>
      </c>
      <c r="B163" s="31" t="s">
        <v>113</v>
      </c>
      <c r="C163" s="15">
        <f t="shared" si="14"/>
        <v>0</v>
      </c>
      <c r="D163" s="335"/>
      <c r="E163" s="335"/>
      <c r="F163" s="335"/>
      <c r="G163" s="336"/>
      <c r="H163" s="21">
        <f t="shared" si="15"/>
        <v>0</v>
      </c>
      <c r="I163" s="14"/>
      <c r="J163" s="14"/>
      <c r="K163" s="22"/>
      <c r="L163" s="14"/>
      <c r="M163" s="22">
        <f t="shared" si="16"/>
        <v>0</v>
      </c>
      <c r="N163" s="22"/>
      <c r="O163" s="22"/>
      <c r="P163" s="22"/>
      <c r="Q163" s="22"/>
      <c r="R163" s="14">
        <f t="shared" si="17"/>
        <v>0</v>
      </c>
      <c r="S163" s="14"/>
      <c r="T163" s="14"/>
      <c r="U163" s="22"/>
      <c r="V163" s="14"/>
      <c r="W163" s="90"/>
      <c r="X163" s="88"/>
      <c r="Y163" s="88"/>
      <c r="Z163" s="87"/>
      <c r="AA163" s="90"/>
      <c r="AB163" s="88"/>
      <c r="AC163" s="88"/>
      <c r="AD163" s="88"/>
      <c r="AE163" s="91"/>
    </row>
    <row r="164" spans="1:31" ht="63" x14ac:dyDescent="0.25">
      <c r="A164" s="209">
        <v>8</v>
      </c>
      <c r="B164" s="213" t="s">
        <v>114</v>
      </c>
      <c r="C164" s="15">
        <f t="shared" si="14"/>
        <v>0</v>
      </c>
      <c r="D164" s="335"/>
      <c r="E164" s="335"/>
      <c r="F164" s="335"/>
      <c r="G164" s="336"/>
      <c r="H164" s="21">
        <f t="shared" si="15"/>
        <v>0</v>
      </c>
      <c r="I164" s="14"/>
      <c r="J164" s="14"/>
      <c r="K164" s="22"/>
      <c r="L164" s="14"/>
      <c r="M164" s="22">
        <f t="shared" si="16"/>
        <v>0</v>
      </c>
      <c r="N164" s="22"/>
      <c r="O164" s="22"/>
      <c r="P164" s="22"/>
      <c r="Q164" s="22"/>
      <c r="R164" s="14">
        <f t="shared" si="17"/>
        <v>0</v>
      </c>
      <c r="S164" s="14"/>
      <c r="T164" s="14"/>
      <c r="U164" s="22"/>
      <c r="V164" s="14"/>
      <c r="W164" s="90"/>
      <c r="X164" s="88"/>
      <c r="Y164" s="88"/>
      <c r="Z164" s="87"/>
      <c r="AA164" s="90"/>
      <c r="AB164" s="88"/>
      <c r="AC164" s="88"/>
      <c r="AD164" s="88"/>
      <c r="AE164" s="91"/>
    </row>
    <row r="165" spans="1:31" ht="63" x14ac:dyDescent="0.25">
      <c r="A165" s="212">
        <v>9</v>
      </c>
      <c r="B165" s="213" t="s">
        <v>115</v>
      </c>
      <c r="C165" s="15">
        <f t="shared" si="14"/>
        <v>0</v>
      </c>
      <c r="D165" s="335"/>
      <c r="E165" s="335"/>
      <c r="F165" s="335"/>
      <c r="G165" s="336"/>
      <c r="H165" s="21">
        <f t="shared" si="15"/>
        <v>0</v>
      </c>
      <c r="I165" s="14"/>
      <c r="J165" s="14"/>
      <c r="K165" s="22"/>
      <c r="L165" s="14"/>
      <c r="M165" s="22">
        <f t="shared" si="16"/>
        <v>0</v>
      </c>
      <c r="N165" s="22"/>
      <c r="O165" s="22"/>
      <c r="P165" s="22"/>
      <c r="Q165" s="22"/>
      <c r="R165" s="14">
        <f t="shared" si="17"/>
        <v>0</v>
      </c>
      <c r="S165" s="14"/>
      <c r="T165" s="14"/>
      <c r="U165" s="22"/>
      <c r="V165" s="14"/>
      <c r="W165" s="90"/>
      <c r="X165" s="88"/>
      <c r="Y165" s="88"/>
      <c r="Z165" s="87"/>
      <c r="AA165" s="90"/>
      <c r="AB165" s="88"/>
      <c r="AC165" s="88"/>
      <c r="AD165" s="88"/>
      <c r="AE165" s="91"/>
    </row>
    <row r="166" spans="1:31" x14ac:dyDescent="0.25">
      <c r="A166" s="209">
        <v>10</v>
      </c>
      <c r="B166" s="30" t="s">
        <v>90</v>
      </c>
      <c r="C166" s="15">
        <f t="shared" si="14"/>
        <v>0</v>
      </c>
      <c r="D166" s="335"/>
      <c r="E166" s="335"/>
      <c r="F166" s="335"/>
      <c r="G166" s="336"/>
      <c r="H166" s="21">
        <f t="shared" si="15"/>
        <v>0</v>
      </c>
      <c r="I166" s="14"/>
      <c r="J166" s="14"/>
      <c r="K166" s="22"/>
      <c r="L166" s="14"/>
      <c r="M166" s="22">
        <f t="shared" si="16"/>
        <v>0</v>
      </c>
      <c r="N166" s="22"/>
      <c r="O166" s="22"/>
      <c r="P166" s="22"/>
      <c r="Q166" s="22"/>
      <c r="R166" s="14">
        <f t="shared" si="17"/>
        <v>0</v>
      </c>
      <c r="S166" s="22"/>
      <c r="T166" s="14"/>
      <c r="U166" s="22"/>
      <c r="V166" s="14"/>
      <c r="W166" s="90"/>
      <c r="X166" s="88"/>
      <c r="Y166" s="88"/>
      <c r="Z166" s="87"/>
      <c r="AA166" s="90"/>
      <c r="AB166" s="88"/>
      <c r="AC166" s="88"/>
      <c r="AD166" s="88"/>
      <c r="AE166" s="91"/>
    </row>
    <row r="167" spans="1:31" ht="110.25" x14ac:dyDescent="0.25">
      <c r="A167" s="212">
        <v>11</v>
      </c>
      <c r="B167" s="213" t="s">
        <v>116</v>
      </c>
      <c r="C167" s="15">
        <f t="shared" si="14"/>
        <v>0</v>
      </c>
      <c r="D167" s="335"/>
      <c r="E167" s="335"/>
      <c r="F167" s="335"/>
      <c r="G167" s="336"/>
      <c r="H167" s="21">
        <f t="shared" si="15"/>
        <v>0</v>
      </c>
      <c r="I167" s="14"/>
      <c r="J167" s="14"/>
      <c r="K167" s="22"/>
      <c r="L167" s="14"/>
      <c r="M167" s="22">
        <f t="shared" si="16"/>
        <v>0</v>
      </c>
      <c r="N167" s="22"/>
      <c r="O167" s="22"/>
      <c r="P167" s="22"/>
      <c r="Q167" s="22"/>
      <c r="R167" s="14">
        <f t="shared" si="17"/>
        <v>0</v>
      </c>
      <c r="S167" s="22"/>
      <c r="T167" s="14"/>
      <c r="U167" s="22"/>
      <c r="V167" s="14"/>
      <c r="W167" s="88"/>
      <c r="X167" s="88"/>
      <c r="Y167" s="88"/>
      <c r="Z167" s="87"/>
      <c r="AA167" s="88"/>
      <c r="AB167" s="88"/>
      <c r="AC167" s="88"/>
      <c r="AD167" s="88"/>
      <c r="AE167" s="91"/>
    </row>
    <row r="168" spans="1:31" x14ac:dyDescent="0.25">
      <c r="A168" s="209">
        <v>12</v>
      </c>
      <c r="B168" s="3" t="s">
        <v>126</v>
      </c>
      <c r="C168" s="15">
        <f t="shared" si="14"/>
        <v>0</v>
      </c>
      <c r="D168" s="335"/>
      <c r="E168" s="335"/>
      <c r="F168" s="335"/>
      <c r="G168" s="336"/>
      <c r="H168" s="21">
        <f t="shared" si="15"/>
        <v>0</v>
      </c>
      <c r="I168" s="14"/>
      <c r="J168" s="14"/>
      <c r="K168" s="22"/>
      <c r="L168" s="14"/>
      <c r="M168" s="22">
        <f t="shared" si="16"/>
        <v>0</v>
      </c>
      <c r="N168" s="22"/>
      <c r="O168" s="22"/>
      <c r="P168" s="22"/>
      <c r="Q168" s="22"/>
      <c r="R168" s="14">
        <f t="shared" si="17"/>
        <v>0</v>
      </c>
      <c r="S168" s="22"/>
      <c r="T168" s="14"/>
      <c r="U168" s="22"/>
      <c r="V168" s="14"/>
      <c r="W168" s="88"/>
      <c r="X168" s="88"/>
      <c r="Y168" s="88"/>
      <c r="Z168" s="87"/>
      <c r="AA168" s="88"/>
      <c r="AB168" s="88"/>
      <c r="AC168" s="88"/>
      <c r="AD168" s="88"/>
      <c r="AE168" s="91"/>
    </row>
    <row r="169" spans="1:31" ht="63" x14ac:dyDescent="0.25">
      <c r="A169" s="212">
        <v>13</v>
      </c>
      <c r="B169" s="197" t="s">
        <v>127</v>
      </c>
      <c r="C169" s="15">
        <f t="shared" si="14"/>
        <v>0</v>
      </c>
      <c r="D169" s="335"/>
      <c r="E169" s="335"/>
      <c r="F169" s="335"/>
      <c r="G169" s="336"/>
      <c r="H169" s="21">
        <f t="shared" si="15"/>
        <v>0</v>
      </c>
      <c r="I169" s="14"/>
      <c r="J169" s="14"/>
      <c r="K169" s="22"/>
      <c r="L169" s="14"/>
      <c r="M169" s="22">
        <f t="shared" si="16"/>
        <v>0</v>
      </c>
      <c r="N169" s="22"/>
      <c r="O169" s="22"/>
      <c r="P169" s="22"/>
      <c r="Q169" s="22"/>
      <c r="R169" s="14">
        <f t="shared" si="17"/>
        <v>0</v>
      </c>
      <c r="S169" s="22"/>
      <c r="T169" s="14"/>
      <c r="U169" s="22"/>
      <c r="V169" s="14"/>
      <c r="W169" s="88"/>
      <c r="X169" s="88"/>
      <c r="Y169" s="88"/>
      <c r="Z169" s="87"/>
      <c r="AA169" s="88"/>
      <c r="AB169" s="88"/>
      <c r="AC169" s="88"/>
      <c r="AD169" s="88"/>
      <c r="AE169" s="91"/>
    </row>
    <row r="170" spans="1:31" x14ac:dyDescent="0.25">
      <c r="A170" s="209">
        <v>14</v>
      </c>
      <c r="B170" s="30" t="s">
        <v>91</v>
      </c>
      <c r="C170" s="15">
        <f t="shared" si="14"/>
        <v>0</v>
      </c>
      <c r="D170" s="335"/>
      <c r="E170" s="335"/>
      <c r="F170" s="335"/>
      <c r="G170" s="336"/>
      <c r="H170" s="21">
        <f t="shared" si="15"/>
        <v>0</v>
      </c>
      <c r="I170" s="14"/>
      <c r="J170" s="14"/>
      <c r="K170" s="22"/>
      <c r="L170" s="14"/>
      <c r="M170" s="22">
        <f t="shared" si="16"/>
        <v>0</v>
      </c>
      <c r="N170" s="22"/>
      <c r="O170" s="22"/>
      <c r="P170" s="22"/>
      <c r="Q170" s="22"/>
      <c r="R170" s="14">
        <f t="shared" si="17"/>
        <v>0</v>
      </c>
      <c r="S170" s="22"/>
      <c r="T170" s="14"/>
      <c r="U170" s="22"/>
      <c r="V170" s="14"/>
      <c r="W170" s="88"/>
      <c r="X170" s="88"/>
      <c r="Y170" s="88"/>
      <c r="Z170" s="87"/>
      <c r="AA170" s="88"/>
      <c r="AB170" s="88"/>
      <c r="AC170" s="88"/>
      <c r="AD170" s="88"/>
      <c r="AE170" s="91"/>
    </row>
    <row r="171" spans="1:31" ht="47.25" x14ac:dyDescent="0.25">
      <c r="A171" s="212">
        <v>15</v>
      </c>
      <c r="B171" s="214" t="s">
        <v>117</v>
      </c>
      <c r="C171" s="15">
        <f t="shared" si="14"/>
        <v>0</v>
      </c>
      <c r="D171" s="335"/>
      <c r="E171" s="335"/>
      <c r="F171" s="335"/>
      <c r="G171" s="336"/>
      <c r="H171" s="21">
        <f t="shared" si="15"/>
        <v>0</v>
      </c>
      <c r="I171" s="14"/>
      <c r="J171" s="14"/>
      <c r="K171" s="22"/>
      <c r="L171" s="14"/>
      <c r="M171" s="22">
        <f t="shared" si="16"/>
        <v>0</v>
      </c>
      <c r="N171" s="22"/>
      <c r="O171" s="22"/>
      <c r="P171" s="22"/>
      <c r="Q171" s="22"/>
      <c r="R171" s="14">
        <f t="shared" si="17"/>
        <v>0</v>
      </c>
      <c r="S171" s="22"/>
      <c r="T171" s="14"/>
      <c r="U171" s="22"/>
      <c r="V171" s="14"/>
      <c r="W171" s="87"/>
      <c r="X171" s="88"/>
      <c r="Y171" s="88"/>
      <c r="Z171" s="87"/>
      <c r="AA171" s="90"/>
      <c r="AB171" s="88"/>
      <c r="AC171" s="88"/>
      <c r="AD171" s="88"/>
      <c r="AE171" s="91"/>
    </row>
    <row r="172" spans="1:31" x14ac:dyDescent="0.25">
      <c r="A172" s="209">
        <v>16</v>
      </c>
      <c r="B172" s="29" t="s">
        <v>118</v>
      </c>
      <c r="C172" s="15">
        <f t="shared" si="14"/>
        <v>0</v>
      </c>
      <c r="D172" s="335"/>
      <c r="E172" s="335"/>
      <c r="F172" s="335"/>
      <c r="G172" s="336"/>
      <c r="H172" s="21">
        <f t="shared" si="15"/>
        <v>0</v>
      </c>
      <c r="I172" s="14"/>
      <c r="J172" s="14"/>
      <c r="K172" s="22"/>
      <c r="L172" s="14"/>
      <c r="M172" s="22">
        <f t="shared" si="16"/>
        <v>0</v>
      </c>
      <c r="N172" s="22"/>
      <c r="O172" s="22"/>
      <c r="P172" s="22"/>
      <c r="Q172" s="22"/>
      <c r="R172" s="14">
        <f t="shared" si="17"/>
        <v>0</v>
      </c>
      <c r="S172" s="22"/>
      <c r="T172" s="14"/>
      <c r="U172" s="22"/>
      <c r="V172" s="14"/>
      <c r="W172" s="88"/>
      <c r="X172" s="88"/>
      <c r="Y172" s="88"/>
      <c r="Z172" s="87"/>
      <c r="AA172" s="88"/>
      <c r="AB172" s="88"/>
      <c r="AC172" s="88"/>
      <c r="AD172" s="88"/>
      <c r="AE172" s="91"/>
    </row>
    <row r="173" spans="1:31" ht="78.75" x14ac:dyDescent="0.25">
      <c r="A173" s="212">
        <v>17</v>
      </c>
      <c r="B173" s="214" t="s">
        <v>119</v>
      </c>
      <c r="C173" s="15">
        <f t="shared" si="14"/>
        <v>0</v>
      </c>
      <c r="D173" s="335"/>
      <c r="E173" s="335"/>
      <c r="F173" s="335"/>
      <c r="G173" s="336"/>
      <c r="H173" s="21">
        <f t="shared" si="15"/>
        <v>0</v>
      </c>
      <c r="I173" s="14"/>
      <c r="J173" s="14"/>
      <c r="K173" s="22"/>
      <c r="L173" s="14"/>
      <c r="M173" s="22">
        <f t="shared" si="16"/>
        <v>0</v>
      </c>
      <c r="N173" s="22"/>
      <c r="O173" s="22"/>
      <c r="P173" s="22"/>
      <c r="Q173" s="22"/>
      <c r="R173" s="14">
        <f t="shared" si="17"/>
        <v>0</v>
      </c>
      <c r="S173" s="22"/>
      <c r="T173" s="14"/>
      <c r="U173" s="22"/>
      <c r="V173" s="14"/>
      <c r="W173" s="88"/>
      <c r="X173" s="88"/>
      <c r="Y173" s="88"/>
      <c r="Z173" s="87"/>
      <c r="AA173" s="88"/>
      <c r="AB173" s="88"/>
      <c r="AC173" s="88"/>
      <c r="AD173" s="88"/>
      <c r="AE173" s="91"/>
    </row>
    <row r="174" spans="1:31" ht="78.75" x14ac:dyDescent="0.25">
      <c r="A174" s="209">
        <v>18</v>
      </c>
      <c r="B174" s="214" t="s">
        <v>120</v>
      </c>
      <c r="C174" s="15">
        <f t="shared" si="14"/>
        <v>0</v>
      </c>
      <c r="D174" s="335"/>
      <c r="E174" s="335"/>
      <c r="F174" s="335"/>
      <c r="G174" s="336"/>
      <c r="H174" s="21">
        <f t="shared" si="15"/>
        <v>0</v>
      </c>
      <c r="I174" s="14"/>
      <c r="J174" s="14"/>
      <c r="K174" s="22"/>
      <c r="L174" s="14"/>
      <c r="M174" s="22">
        <f t="shared" si="16"/>
        <v>0</v>
      </c>
      <c r="N174" s="22"/>
      <c r="O174" s="22"/>
      <c r="P174" s="22"/>
      <c r="Q174" s="22"/>
      <c r="R174" s="14">
        <f t="shared" si="17"/>
        <v>0</v>
      </c>
      <c r="S174" s="22"/>
      <c r="T174" s="14"/>
      <c r="U174" s="22"/>
      <c r="V174" s="14"/>
      <c r="W174" s="88"/>
      <c r="X174" s="88"/>
      <c r="Y174" s="88"/>
      <c r="Z174" s="87"/>
      <c r="AA174" s="88"/>
      <c r="AB174" s="88"/>
      <c r="AC174" s="88"/>
      <c r="AD174" s="88"/>
      <c r="AE174" s="91"/>
    </row>
    <row r="175" spans="1:31" ht="63" x14ac:dyDescent="0.25">
      <c r="A175" s="209">
        <v>19</v>
      </c>
      <c r="B175" s="29" t="s">
        <v>131</v>
      </c>
      <c r="C175" s="15">
        <f t="shared" si="14"/>
        <v>0</v>
      </c>
      <c r="D175" s="335"/>
      <c r="E175" s="335"/>
      <c r="F175" s="335"/>
      <c r="G175" s="336"/>
      <c r="H175" s="21">
        <v>300.60675310999994</v>
      </c>
      <c r="I175" s="14">
        <v>20.596890182399999</v>
      </c>
      <c r="J175" s="14">
        <f>H175-I175</f>
        <v>280.00986292759995</v>
      </c>
      <c r="K175" s="22"/>
      <c r="L175" s="14"/>
      <c r="M175" s="22">
        <f t="shared" si="16"/>
        <v>0</v>
      </c>
      <c r="N175" s="22"/>
      <c r="O175" s="22"/>
      <c r="P175" s="22"/>
      <c r="Q175" s="22"/>
      <c r="R175" s="14">
        <f t="shared" si="17"/>
        <v>168.72771090179998</v>
      </c>
      <c r="S175" s="14">
        <v>20.596890182399999</v>
      </c>
      <c r="T175" s="14">
        <v>148.13082071939999</v>
      </c>
      <c r="U175" s="14"/>
      <c r="V175" s="14"/>
      <c r="W175" s="5"/>
      <c r="X175" s="5"/>
      <c r="Y175" s="5"/>
      <c r="Z175" s="14">
        <v>0.85</v>
      </c>
      <c r="AA175" s="14"/>
      <c r="AB175" s="14"/>
      <c r="AC175" s="14"/>
      <c r="AD175" s="14"/>
      <c r="AE175" s="358">
        <v>44.393000000000008</v>
      </c>
    </row>
    <row r="176" spans="1:31" x14ac:dyDescent="0.25">
      <c r="A176" s="209" t="s">
        <v>4</v>
      </c>
      <c r="B176" s="30"/>
      <c r="C176" s="15"/>
      <c r="D176" s="335"/>
      <c r="E176" s="335"/>
      <c r="F176" s="335"/>
      <c r="G176" s="336"/>
      <c r="H176" s="21"/>
      <c r="I176" s="14"/>
      <c r="J176" s="14"/>
      <c r="K176" s="22"/>
      <c r="L176" s="14"/>
      <c r="M176" s="22"/>
      <c r="N176" s="22"/>
      <c r="O176" s="22"/>
      <c r="P176" s="22"/>
      <c r="Q176" s="22"/>
      <c r="R176" s="14">
        <f t="array" ref="R176">IF(ISNA(0.000001*INDEX('[1]Данные по закрытым объектам'!$M:$M,MATCH(B176,'[1]Данные по закрытым объектам'!$H:$H,0))),0,0.000001*INDEX('[1]Данные по закрытым объектам'!$M:$M,MATCH(B176,'[1]Данные по закрытым объектам'!$H:$H,0)))</f>
        <v>0</v>
      </c>
      <c r="S176" s="14"/>
      <c r="T176" s="14"/>
      <c r="U176" s="14"/>
      <c r="V176" s="14"/>
      <c r="W176" s="5"/>
      <c r="X176" s="5"/>
      <c r="Y176" s="5"/>
      <c r="Z176" s="23"/>
      <c r="AA176" s="105"/>
      <c r="AB176" s="105"/>
      <c r="AC176" s="105"/>
      <c r="AD176" s="105"/>
      <c r="AE176" s="24">
        <f>SUM(IF(ISNA(INDEX('[1]Данные по закрытым объектам'!$O:$O,MATCH(B176,'[1]Данные по закрытым объектам'!$H:$H,0))),0,INDEX('[1]Данные по закрытым объектам'!$O:$O,MATCH(B176,'[1]Данные по закрытым объектам'!$H:$H,0))),IF(ISNA(INDEX('[1]Данные по закрытым объектам'!$Q:$Q,MATCH(B176,'[1]Данные по закрытым объектам'!$H:$H,0))),0,INDEX('[1]Данные по закрытым объектам'!$Q:$Q,MATCH(B176,'[1]Данные по закрытым объектам'!$H:$H,0))),IF(ISNA(INDEX('[1]Данные по закрытым объектам'!$W:$W,MATCH(B176,'[1]Данные по закрытым объектам'!$H:$H,0))),0,INDEX('[1]Данные по закрытым объектам'!$W:$W,MATCH(B176,'[1]Данные по закрытым объектам'!$H:$H,0))),IF(ISNA(INDEX('[1]Данные по закрытым объектам'!$Y:$Y,MATCH(B176,'[1]Данные по закрытым объектам'!$H:$H,0))),0,INDEX('[1]Данные по закрытым объектам'!$Y:$Y,MATCH(B176,'[1]Данные по закрытым объектам'!$H:$H,0))))</f>
        <v>0</v>
      </c>
    </row>
    <row r="177" spans="1:31" ht="31.5" x14ac:dyDescent="0.25">
      <c r="A177" s="4"/>
      <c r="B177" s="404" t="s">
        <v>10</v>
      </c>
      <c r="C177" s="336"/>
      <c r="D177" s="335"/>
      <c r="E177" s="335"/>
      <c r="F177" s="335"/>
      <c r="G177" s="356"/>
      <c r="H177" s="21"/>
      <c r="I177" s="14"/>
      <c r="J177" s="14"/>
      <c r="K177" s="22"/>
      <c r="L177" s="14"/>
      <c r="M177" s="22"/>
      <c r="N177" s="22"/>
      <c r="O177" s="22"/>
      <c r="P177" s="22"/>
      <c r="Q177" s="22"/>
      <c r="R177" s="14">
        <f t="array" ref="R177">IF(ISNA(0.000001*INDEX('[1]Данные по закрытым объектам'!$M:$M,MATCH(B177,'[1]Данные по закрытым объектам'!$H:$H,0))),0,0.000001*INDEX('[1]Данные по закрытым объектам'!$M:$M,MATCH(B177,'[1]Данные по закрытым объектам'!$H:$H,0)))</f>
        <v>0</v>
      </c>
      <c r="S177" s="14">
        <f t="array" ref="S177">IF(ISNA(1.18*0.000001*INDEX('[1]Данные по закрытым объектам'!$I:$I,MATCH(B177,'[1]Данные по закрытым объектам'!$H:$H,0))),0,1.18*0.000001*INDEX('[1]Данные по закрытым объектам'!$I:$I,MATCH(B177,'[1]Данные по закрытым объектам'!$H:$H,0)))</f>
        <v>0</v>
      </c>
      <c r="T177" s="14">
        <f t="array" ref="T177">IF(ISNA(1.18*0.000001*INDEX('[1]Данные по закрытым объектам'!$J:$J,MATCH(B177,'[1]Данные по закрытым объектам'!$H:$H,0))),0,1.18*0.000001*INDEX('[1]Данные по закрытым объектам'!$J:$J,MATCH(B177,'[1]Данные по закрытым объектам'!$H:$H,0)))</f>
        <v>0</v>
      </c>
      <c r="U177" s="14"/>
      <c r="V177" s="14">
        <f t="array" ref="V177">IF(ISNA(1.18*0.000001*INDEX('[1]Данные по закрытым объектам'!$K:$K,MATCH(B177,'[1]Данные по закрытым объектам'!$H:$H,0))),0,1.18*0.000001*INDEX('[1]Данные по закрытым объектам'!$K:$K,MATCH(B177,'[1]Данные по закрытым объектам'!$H:$H,0)))</f>
        <v>0</v>
      </c>
      <c r="W177" s="5"/>
      <c r="X177" s="5"/>
      <c r="Y177" s="5"/>
      <c r="Z177" s="23"/>
      <c r="AA177" s="105"/>
      <c r="AB177" s="105"/>
      <c r="AC177" s="105"/>
      <c r="AD177" s="105"/>
      <c r="AE177" s="24">
        <f>SUM(IF(ISNA(INDEX('[1]Данные по закрытым объектам'!$O:$O,MATCH(B177,'[1]Данные по закрытым объектам'!$H:$H,0))),0,INDEX('[1]Данные по закрытым объектам'!$O:$O,MATCH(B177,'[1]Данные по закрытым объектам'!$H:$H,0))),IF(ISNA(INDEX('[1]Данные по закрытым объектам'!$Q:$Q,MATCH(B177,'[1]Данные по закрытым объектам'!$H:$H,0))),0,INDEX('[1]Данные по закрытым объектам'!$Q:$Q,MATCH(B177,'[1]Данные по закрытым объектам'!$H:$H,0))),IF(ISNA(INDEX('[1]Данные по закрытым объектам'!$W:$W,MATCH(B177,'[1]Данные по закрытым объектам'!$H:$H,0))),0,INDEX('[1]Данные по закрытым объектам'!$W:$W,MATCH(B177,'[1]Данные по закрытым объектам'!$H:$H,0))),IF(ISNA(INDEX('[1]Данные по закрытым объектам'!$Y:$Y,MATCH(B177,'[1]Данные по закрытым объектам'!$H:$H,0))),0,INDEX('[1]Данные по закрытым объектам'!$Y:$Y,MATCH(B177,'[1]Данные по закрытым объектам'!$H:$H,0))))</f>
        <v>0</v>
      </c>
    </row>
    <row r="178" spans="1:31" x14ac:dyDescent="0.25">
      <c r="A178" s="209">
        <v>1</v>
      </c>
      <c r="B178" s="210" t="s">
        <v>3</v>
      </c>
      <c r="C178" s="336"/>
      <c r="D178" s="335"/>
      <c r="E178" s="335"/>
      <c r="F178" s="335"/>
      <c r="G178" s="356"/>
      <c r="H178" s="21"/>
      <c r="I178" s="14"/>
      <c r="J178" s="14"/>
      <c r="K178" s="22"/>
      <c r="L178" s="14"/>
      <c r="M178" s="22"/>
      <c r="N178" s="22"/>
      <c r="O178" s="22"/>
      <c r="P178" s="22"/>
      <c r="Q178" s="22"/>
      <c r="R178" s="14">
        <f t="array" ref="R178">IF(ISNA(0.000001*INDEX('[1]Данные по закрытым объектам'!$M:$M,MATCH(B178,'[1]Данные по закрытым объектам'!$H:$H,0))),0,0.000001*INDEX('[1]Данные по закрытым объектам'!$M:$M,MATCH(B178,'[1]Данные по закрытым объектам'!$H:$H,0)))</f>
        <v>0</v>
      </c>
      <c r="S178" s="14"/>
      <c r="T178" s="14"/>
      <c r="U178" s="14"/>
      <c r="V178" s="14"/>
      <c r="W178" s="5"/>
      <c r="X178" s="5"/>
      <c r="Y178" s="5"/>
      <c r="Z178" s="23"/>
      <c r="AA178" s="105"/>
      <c r="AB178" s="105"/>
      <c r="AC178" s="105"/>
      <c r="AD178" s="105"/>
      <c r="AE178" s="24">
        <f>SUM(IF(ISNA(INDEX('[1]Данные по закрытым объектам'!$O:$O,MATCH(B178,'[1]Данные по закрытым объектам'!$H:$H,0))),0,INDEX('[1]Данные по закрытым объектам'!$O:$O,MATCH(B178,'[1]Данные по закрытым объектам'!$H:$H,0))),IF(ISNA(INDEX('[1]Данные по закрытым объектам'!$Q:$Q,MATCH(B178,'[1]Данные по закрытым объектам'!$H:$H,0))),0,INDEX('[1]Данные по закрытым объектам'!$Q:$Q,MATCH(B178,'[1]Данные по закрытым объектам'!$H:$H,0))),IF(ISNA(INDEX('[1]Данные по закрытым объектам'!$W:$W,MATCH(B178,'[1]Данные по закрытым объектам'!$H:$H,0))),0,INDEX('[1]Данные по закрытым объектам'!$W:$W,MATCH(B178,'[1]Данные по закрытым объектам'!$H:$H,0))),IF(ISNA(INDEX('[1]Данные по закрытым объектам'!$Y:$Y,MATCH(B178,'[1]Данные по закрытым объектам'!$H:$H,0))),0,INDEX('[1]Данные по закрытым объектам'!$Y:$Y,MATCH(B178,'[1]Данные по закрытым объектам'!$H:$H,0))))</f>
        <v>0</v>
      </c>
    </row>
    <row r="179" spans="1:31" x14ac:dyDescent="0.25">
      <c r="A179" s="209">
        <v>2</v>
      </c>
      <c r="B179" s="210" t="s">
        <v>5</v>
      </c>
      <c r="C179" s="336"/>
      <c r="D179" s="335"/>
      <c r="E179" s="335"/>
      <c r="F179" s="335"/>
      <c r="G179" s="356"/>
      <c r="H179" s="21">
        <f t="array" ref="H179">IF(ISNA(1.18*0.000001*INDEX('[1]Данные по закрытым объектам'!$AG:$AG,MATCH(B179,'[1]Данные по закрытым объектам'!$H:$H,0))),0,1.18*0.000001*INDEX('[1]Данные по закрытым объектам'!$AG:$AG,MATCH(B179,'[1]Данные по закрытым объектам'!$H:$H,0)))</f>
        <v>0</v>
      </c>
      <c r="I179" s="14">
        <f t="shared" ref="I179:I180" si="18">S179</f>
        <v>0</v>
      </c>
      <c r="J179" s="14">
        <f t="shared" ref="J179" si="19">H179-I179</f>
        <v>0</v>
      </c>
      <c r="K179" s="22"/>
      <c r="L179" s="14"/>
      <c r="M179" s="22"/>
      <c r="N179" s="22"/>
      <c r="O179" s="22"/>
      <c r="P179" s="22"/>
      <c r="Q179" s="22"/>
      <c r="R179" s="14">
        <f t="array" ref="R179">IF(ISNA(0.000001*INDEX('[1]Данные по закрытым объектам'!$M:$M,MATCH(B179,'[1]Данные по закрытым объектам'!$H:$H,0))),0,0.000001*INDEX('[1]Данные по закрытым объектам'!$M:$M,MATCH(B179,'[1]Данные по закрытым объектам'!$H:$H,0)))</f>
        <v>0</v>
      </c>
      <c r="S179" s="14"/>
      <c r="T179" s="14"/>
      <c r="U179" s="14"/>
      <c r="V179" s="14"/>
      <c r="W179" s="5"/>
      <c r="X179" s="5"/>
      <c r="Y179" s="5"/>
      <c r="Z179" s="23"/>
      <c r="AA179" s="105"/>
      <c r="AB179" s="105"/>
      <c r="AC179" s="105"/>
      <c r="AD179" s="105"/>
      <c r="AE179" s="24">
        <f>SUM(IF(ISNA(INDEX('[1]Данные по закрытым объектам'!$O:$O,MATCH(B179,'[1]Данные по закрытым объектам'!$H:$H,0))),0,INDEX('[1]Данные по закрытым объектам'!$O:$O,MATCH(B179,'[1]Данные по закрытым объектам'!$H:$H,0))),IF(ISNA(INDEX('[1]Данные по закрытым объектам'!$Q:$Q,MATCH(B179,'[1]Данные по закрытым объектам'!$H:$H,0))),0,INDEX('[1]Данные по закрытым объектам'!$Q:$Q,MATCH(B179,'[1]Данные по закрытым объектам'!$H:$H,0))),IF(ISNA(INDEX('[1]Данные по закрытым объектам'!$W:$W,MATCH(B179,'[1]Данные по закрытым объектам'!$H:$H,0))),0,INDEX('[1]Данные по закрытым объектам'!$W:$W,MATCH(B179,'[1]Данные по закрытым объектам'!$H:$H,0))),IF(ISNA(INDEX('[1]Данные по закрытым объектам'!$Y:$Y,MATCH(B179,'[1]Данные по закрытым объектам'!$H:$H,0))),0,INDEX('[1]Данные по закрытым объектам'!$Y:$Y,MATCH(B179,'[1]Данные по закрытым объектам'!$H:$H,0))))</f>
        <v>0</v>
      </c>
    </row>
    <row r="180" spans="1:31" ht="16.5" thickBot="1" x14ac:dyDescent="0.3">
      <c r="A180" s="342" t="s">
        <v>4</v>
      </c>
      <c r="B180" s="6"/>
      <c r="C180" s="365"/>
      <c r="D180" s="365"/>
      <c r="E180" s="366"/>
      <c r="F180" s="366"/>
      <c r="G180" s="366"/>
      <c r="H180" s="299"/>
      <c r="I180" s="299">
        <f t="shared" si="18"/>
        <v>0</v>
      </c>
      <c r="J180" s="299"/>
      <c r="K180" s="366"/>
      <c r="L180" s="299"/>
      <c r="M180" s="366"/>
      <c r="N180" s="366"/>
      <c r="O180" s="366"/>
      <c r="P180" s="366"/>
      <c r="Q180" s="366"/>
      <c r="R180" s="299"/>
      <c r="S180" s="299"/>
      <c r="T180" s="299"/>
      <c r="U180" s="366"/>
      <c r="V180" s="299"/>
      <c r="W180" s="6"/>
      <c r="X180" s="6"/>
      <c r="Y180" s="6"/>
      <c r="Z180" s="190"/>
      <c r="AA180" s="6"/>
      <c r="AB180" s="6"/>
      <c r="AC180" s="6"/>
      <c r="AD180" s="6"/>
      <c r="AE180" s="193"/>
    </row>
    <row r="181" spans="1:31" x14ac:dyDescent="0.25">
      <c r="C181" s="405"/>
      <c r="D181" s="405"/>
      <c r="R181" s="188"/>
      <c r="S181" s="188"/>
      <c r="T181" s="188"/>
    </row>
    <row r="182" spans="1:31" x14ac:dyDescent="0.25">
      <c r="B182" s="455" t="s">
        <v>72</v>
      </c>
      <c r="C182" s="455"/>
      <c r="D182" s="455"/>
      <c r="E182" s="455"/>
      <c r="F182" s="455"/>
      <c r="G182" s="455"/>
      <c r="H182" s="455"/>
      <c r="I182" s="455"/>
      <c r="J182" s="455"/>
      <c r="K182" s="455"/>
      <c r="L182" s="455"/>
      <c r="M182" s="455"/>
      <c r="N182" s="455"/>
      <c r="O182" s="455"/>
      <c r="P182" s="455"/>
      <c r="Q182" s="455"/>
      <c r="R182" s="455"/>
      <c r="S182" s="455"/>
      <c r="T182" s="455"/>
      <c r="U182" s="455"/>
    </row>
    <row r="183" spans="1:31" x14ac:dyDescent="0.25">
      <c r="B183" s="13" t="s">
        <v>73</v>
      </c>
      <c r="R183" s="188"/>
      <c r="S183" s="188"/>
      <c r="T183" s="188"/>
    </row>
    <row r="184" spans="1:31" x14ac:dyDescent="0.25">
      <c r="C184" s="405"/>
      <c r="D184" s="405"/>
      <c r="R184" s="188"/>
      <c r="S184" s="188"/>
      <c r="T184" s="188"/>
      <c r="AC184" s="16"/>
    </row>
    <row r="185" spans="1:31" ht="18.75" x14ac:dyDescent="0.3">
      <c r="C185" s="92"/>
      <c r="D185" s="92"/>
      <c r="E185" s="27"/>
      <c r="S185" s="307"/>
      <c r="T185" s="307"/>
      <c r="U185" s="234"/>
      <c r="AA185" s="16"/>
    </row>
    <row r="186" spans="1:31" ht="23.25" x14ac:dyDescent="0.35">
      <c r="E186" s="27"/>
      <c r="F186" s="34" t="s">
        <v>128</v>
      </c>
      <c r="G186" s="34"/>
      <c r="H186" s="10"/>
      <c r="I186" s="339"/>
      <c r="J186" s="10"/>
      <c r="K186" s="11"/>
      <c r="L186" s="12"/>
      <c r="M186" s="11"/>
      <c r="N186" s="11"/>
      <c r="O186" s="10" t="s">
        <v>129</v>
      </c>
      <c r="P186" s="10"/>
      <c r="Q186" s="10"/>
      <c r="R186" s="340"/>
      <c r="S186" s="308"/>
      <c r="T186" s="308"/>
      <c r="U186" s="309"/>
    </row>
    <row r="187" spans="1:31" ht="23.25" x14ac:dyDescent="0.35">
      <c r="E187" s="27"/>
      <c r="F187" s="34"/>
      <c r="G187" s="8"/>
      <c r="H187" s="397"/>
      <c r="I187" s="339"/>
      <c r="J187" s="10"/>
      <c r="K187" s="11"/>
      <c r="L187" s="12"/>
      <c r="M187" s="11"/>
      <c r="N187" s="11"/>
      <c r="O187" s="410"/>
      <c r="P187" s="410"/>
      <c r="Q187" s="11"/>
      <c r="R187" s="340"/>
      <c r="S187" s="310"/>
      <c r="T187" s="311"/>
      <c r="U187" s="309"/>
    </row>
    <row r="188" spans="1:31" ht="23.25" x14ac:dyDescent="0.35">
      <c r="E188" s="27"/>
      <c r="F188" s="34" t="s">
        <v>24</v>
      </c>
      <c r="G188" s="34"/>
      <c r="H188" s="10"/>
      <c r="I188" s="339"/>
      <c r="J188" s="10"/>
      <c r="K188" s="11"/>
      <c r="L188" s="12"/>
      <c r="M188" s="11"/>
      <c r="N188" s="11"/>
      <c r="O188" s="397" t="s">
        <v>130</v>
      </c>
      <c r="P188" s="397"/>
      <c r="Q188" s="11"/>
      <c r="R188" s="340"/>
      <c r="S188" s="310"/>
      <c r="T188" s="308"/>
      <c r="U188" s="309"/>
    </row>
    <row r="189" spans="1:31" ht="23.25" x14ac:dyDescent="0.35">
      <c r="E189" s="27"/>
      <c r="F189" s="34"/>
      <c r="G189" s="8"/>
      <c r="H189" s="397"/>
      <c r="I189" s="339"/>
      <c r="J189" s="10"/>
      <c r="K189" s="11"/>
      <c r="L189" s="12"/>
      <c r="M189" s="11"/>
      <c r="N189" s="11"/>
      <c r="O189" s="410"/>
      <c r="P189" s="410"/>
      <c r="Q189" s="11"/>
      <c r="R189" s="340"/>
      <c r="S189" s="308"/>
      <c r="T189" s="308"/>
      <c r="U189" s="309"/>
    </row>
    <row r="190" spans="1:31" ht="23.25" x14ac:dyDescent="0.35">
      <c r="E190" s="27"/>
      <c r="F190" s="34" t="s">
        <v>19</v>
      </c>
      <c r="G190" s="34"/>
      <c r="H190" s="34"/>
      <c r="I190" s="34"/>
      <c r="J190" s="10"/>
      <c r="K190" s="11"/>
      <c r="L190" s="12"/>
      <c r="M190" s="11"/>
      <c r="N190" s="11"/>
      <c r="O190" s="10" t="s">
        <v>20</v>
      </c>
      <c r="P190" s="10"/>
      <c r="Q190" s="10"/>
      <c r="R190" s="341"/>
      <c r="S190" s="308"/>
      <c r="T190" s="308"/>
      <c r="U190" s="308"/>
    </row>
    <row r="191" spans="1:31" ht="23.25" x14ac:dyDescent="0.3">
      <c r="E191" s="27"/>
      <c r="F191" s="34"/>
      <c r="G191" s="8"/>
      <c r="H191" s="312"/>
      <c r="I191" s="313"/>
      <c r="J191" s="312"/>
      <c r="K191" s="314"/>
      <c r="L191" s="315"/>
      <c r="M191" s="11"/>
      <c r="N191" s="11"/>
      <c r="O191" s="410"/>
      <c r="P191" s="410"/>
      <c r="Q191" s="11"/>
      <c r="R191" s="316"/>
      <c r="S191" s="307"/>
      <c r="T191" s="307"/>
      <c r="U191" s="234"/>
    </row>
  </sheetData>
  <mergeCells count="18">
    <mergeCell ref="O189:P189"/>
    <mergeCell ref="O191:P191"/>
    <mergeCell ref="R16:V17"/>
    <mergeCell ref="W16:AE16"/>
    <mergeCell ref="W17:Z17"/>
    <mergeCell ref="AA17:AE17"/>
    <mergeCell ref="B182:U182"/>
    <mergeCell ref="O187:P187"/>
    <mergeCell ref="A6:AE6"/>
    <mergeCell ref="U9:AE9"/>
    <mergeCell ref="AB10:AE10"/>
    <mergeCell ref="AD12:AE12"/>
    <mergeCell ref="H15:L15"/>
    <mergeCell ref="A16:A18"/>
    <mergeCell ref="B16:B18"/>
    <mergeCell ref="C16:G17"/>
    <mergeCell ref="H16:L17"/>
    <mergeCell ref="M16:Q17"/>
  </mergeCells>
  <conditionalFormatting sqref="B175:B1048576 B112:B113 B1:B22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44" fitToHeight="0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AT27"/>
  <sheetViews>
    <sheetView zoomScale="90" zoomScaleNormal="90" workbookViewId="0">
      <selection activeCell="A6" sqref="A6:AT6"/>
    </sheetView>
  </sheetViews>
  <sheetFormatPr defaultRowHeight="15.75" x14ac:dyDescent="0.25"/>
  <cols>
    <col min="1" max="1" width="9" style="41"/>
    <col min="2" max="2" width="9" style="41" customWidth="1"/>
    <col min="3" max="16384" width="9" style="41"/>
  </cols>
  <sheetData>
    <row r="1" spans="1:46" ht="18.75" x14ac:dyDescent="0.3">
      <c r="A1" s="1"/>
      <c r="B1" s="1"/>
      <c r="C1" s="1"/>
      <c r="D1" s="1"/>
      <c r="E1" s="1"/>
      <c r="F1" s="1"/>
      <c r="G1" s="1"/>
      <c r="H1" s="35"/>
      <c r="I1" s="1"/>
      <c r="J1" s="1"/>
      <c r="K1" s="1"/>
      <c r="L1" s="36"/>
      <c r="M1" s="37"/>
      <c r="N1" s="1"/>
      <c r="O1" s="1"/>
      <c r="P1" s="1"/>
      <c r="Q1" s="36"/>
      <c r="R1" s="37"/>
      <c r="S1" s="1"/>
      <c r="T1" s="1"/>
      <c r="U1" s="1"/>
      <c r="V1" s="36"/>
      <c r="W1" s="37"/>
      <c r="X1" s="1"/>
      <c r="Y1" s="1"/>
      <c r="Z1" s="1"/>
      <c r="AA1" s="36"/>
      <c r="AB1" s="1"/>
      <c r="AC1" s="1"/>
      <c r="AD1" s="1"/>
      <c r="AE1" s="1"/>
      <c r="AF1" s="1"/>
      <c r="AG1" s="38"/>
      <c r="AH1" s="38"/>
      <c r="AI1" s="38"/>
      <c r="AJ1" s="36"/>
      <c r="AK1" s="36"/>
      <c r="AL1" s="1"/>
      <c r="AM1" s="1"/>
      <c r="AN1" s="1"/>
      <c r="AO1" s="1"/>
      <c r="AP1" s="39"/>
      <c r="AQ1" s="39"/>
      <c r="AR1" s="39"/>
      <c r="AS1" s="39"/>
      <c r="AT1" s="40"/>
    </row>
    <row r="2" spans="1:46" ht="18.75" x14ac:dyDescent="0.3">
      <c r="A2" s="1"/>
      <c r="B2" s="1"/>
      <c r="C2" s="1"/>
      <c r="D2" s="1"/>
      <c r="E2" s="1"/>
      <c r="F2" s="1"/>
      <c r="G2" s="1"/>
      <c r="H2" s="35"/>
      <c r="I2" s="1"/>
      <c r="J2" s="1"/>
      <c r="K2" s="1"/>
      <c r="L2" s="36"/>
      <c r="M2" s="37"/>
      <c r="N2" s="1"/>
      <c r="O2" s="1"/>
      <c r="P2" s="1"/>
      <c r="Q2" s="36"/>
      <c r="R2" s="37"/>
      <c r="S2" s="1"/>
      <c r="T2" s="1"/>
      <c r="U2" s="1"/>
      <c r="V2" s="36"/>
      <c r="W2" s="37"/>
      <c r="X2" s="1"/>
      <c r="Y2" s="1"/>
      <c r="Z2" s="1"/>
      <c r="AA2" s="36"/>
      <c r="AB2" s="1"/>
      <c r="AC2" s="1"/>
      <c r="AD2" s="1"/>
      <c r="AE2" s="1"/>
      <c r="AF2" s="1"/>
      <c r="AG2" s="38"/>
      <c r="AH2" s="38"/>
      <c r="AI2" s="38"/>
      <c r="AJ2" s="36"/>
      <c r="AK2" s="36"/>
      <c r="AL2" s="1"/>
      <c r="AM2" s="1"/>
      <c r="AN2" s="1"/>
      <c r="AO2" s="1"/>
      <c r="AP2" s="39"/>
      <c r="AQ2" s="39"/>
      <c r="AR2" s="39"/>
      <c r="AS2" s="39"/>
      <c r="AT2" s="40"/>
    </row>
    <row r="3" spans="1:46" ht="18.75" x14ac:dyDescent="0.3">
      <c r="A3" s="1"/>
      <c r="B3" s="1"/>
      <c r="C3" s="1"/>
      <c r="D3" s="1"/>
      <c r="E3" s="1"/>
      <c r="F3" s="1"/>
      <c r="G3" s="1"/>
      <c r="H3" s="35"/>
      <c r="I3" s="1"/>
      <c r="J3" s="1"/>
      <c r="K3" s="1"/>
      <c r="L3" s="36"/>
      <c r="M3" s="37"/>
      <c r="N3" s="1"/>
      <c r="O3" s="1"/>
      <c r="P3" s="1"/>
      <c r="Q3" s="36"/>
      <c r="R3" s="37"/>
      <c r="S3" s="1"/>
      <c r="T3" s="1"/>
      <c r="U3" s="1"/>
      <c r="V3" s="36"/>
      <c r="W3" s="37"/>
      <c r="X3" s="1"/>
      <c r="Y3" s="1"/>
      <c r="Z3" s="1"/>
      <c r="AA3" s="36"/>
      <c r="AB3" s="1"/>
      <c r="AC3" s="1"/>
      <c r="AD3" s="1"/>
      <c r="AE3" s="1"/>
      <c r="AF3" s="1"/>
      <c r="AG3" s="38"/>
      <c r="AH3" s="38"/>
      <c r="AI3" s="38"/>
      <c r="AJ3" s="36"/>
      <c r="AK3" s="36"/>
      <c r="AL3" s="1"/>
      <c r="AM3" s="1"/>
      <c r="AN3" s="1"/>
      <c r="AO3" s="1"/>
      <c r="AP3" s="39"/>
      <c r="AQ3" s="39"/>
      <c r="AR3" s="39"/>
      <c r="AS3" s="39"/>
      <c r="AT3" s="42"/>
    </row>
    <row r="4" spans="1:46" x14ac:dyDescent="0.25">
      <c r="A4" s="1"/>
      <c r="B4" s="1"/>
      <c r="C4" s="1"/>
      <c r="D4" s="1"/>
      <c r="E4" s="1"/>
      <c r="F4" s="1"/>
      <c r="G4" s="1"/>
      <c r="H4" s="35"/>
      <c r="I4" s="1"/>
      <c r="J4" s="1"/>
      <c r="K4" s="1"/>
      <c r="L4" s="36"/>
      <c r="M4" s="37"/>
      <c r="N4" s="1"/>
      <c r="O4" s="1"/>
      <c r="P4" s="1"/>
      <c r="Q4" s="36"/>
      <c r="R4" s="37"/>
      <c r="S4" s="1"/>
      <c r="T4" s="1"/>
      <c r="U4" s="1"/>
      <c r="V4" s="36"/>
      <c r="W4" s="37"/>
      <c r="X4" s="1"/>
      <c r="Y4" s="1"/>
      <c r="Z4" s="1"/>
      <c r="AA4" s="36"/>
      <c r="AB4" s="1"/>
      <c r="AC4" s="1"/>
      <c r="AD4" s="1"/>
      <c r="AE4" s="1"/>
      <c r="AF4" s="1"/>
      <c r="AG4" s="38"/>
      <c r="AH4" s="38"/>
      <c r="AI4" s="38"/>
      <c r="AJ4" s="36"/>
      <c r="AK4" s="36"/>
      <c r="AL4" s="1"/>
      <c r="AM4" s="1"/>
      <c r="AN4" s="1"/>
      <c r="AO4" s="1"/>
      <c r="AP4" s="1"/>
      <c r="AQ4" s="1"/>
      <c r="AR4" s="1"/>
      <c r="AS4" s="42"/>
      <c r="AT4" s="1"/>
    </row>
    <row r="5" spans="1:46" x14ac:dyDescent="0.25">
      <c r="A5" s="1"/>
      <c r="B5" s="1"/>
      <c r="C5" s="1"/>
      <c r="D5" s="1"/>
      <c r="E5" s="1"/>
      <c r="F5" s="1"/>
      <c r="G5" s="1"/>
      <c r="H5" s="35"/>
      <c r="I5" s="1"/>
      <c r="J5" s="1"/>
      <c r="K5" s="1"/>
      <c r="L5" s="36"/>
      <c r="M5" s="37"/>
      <c r="N5" s="1"/>
      <c r="O5" s="1"/>
      <c r="P5" s="1"/>
      <c r="Q5" s="36"/>
      <c r="R5" s="37"/>
      <c r="S5" s="1"/>
      <c r="T5" s="1"/>
      <c r="U5" s="1"/>
      <c r="V5" s="36"/>
      <c r="W5" s="37"/>
      <c r="X5" s="1"/>
      <c r="Y5" s="1"/>
      <c r="Z5" s="1"/>
      <c r="AA5" s="36"/>
      <c r="AB5" s="1"/>
      <c r="AC5" s="1"/>
      <c r="AD5" s="1"/>
      <c r="AE5" s="1"/>
      <c r="AF5" s="1"/>
      <c r="AG5" s="38"/>
      <c r="AH5" s="38"/>
      <c r="AI5" s="38"/>
      <c r="AJ5" s="36"/>
      <c r="AK5" s="36"/>
      <c r="AL5" s="1"/>
      <c r="AM5" s="1"/>
      <c r="AN5" s="1"/>
      <c r="AO5" s="1"/>
      <c r="AP5" s="1"/>
      <c r="AQ5" s="1"/>
      <c r="AR5" s="1"/>
      <c r="AS5" s="1"/>
      <c r="AT5" s="1"/>
    </row>
    <row r="6" spans="1:46" ht="25.5" x14ac:dyDescent="0.35">
      <c r="A6" s="469"/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  <c r="AP6" s="470"/>
      <c r="AQ6" s="470"/>
      <c r="AR6" s="470"/>
      <c r="AS6" s="470"/>
      <c r="AT6" s="470"/>
    </row>
    <row r="7" spans="1:46" x14ac:dyDescent="0.25">
      <c r="A7" s="43"/>
      <c r="B7" s="43"/>
      <c r="C7" s="43"/>
      <c r="D7" s="43"/>
      <c r="E7" s="43"/>
      <c r="F7" s="43"/>
      <c r="G7" s="43"/>
      <c r="H7" s="44"/>
      <c r="I7" s="43"/>
      <c r="J7" s="43"/>
      <c r="K7" s="43"/>
      <c r="L7" s="45"/>
      <c r="M7" s="46"/>
      <c r="N7" s="43"/>
      <c r="O7" s="43"/>
      <c r="P7" s="43"/>
      <c r="Q7" s="45"/>
      <c r="R7" s="46"/>
      <c r="S7" s="43"/>
      <c r="T7" s="43"/>
      <c r="U7" s="43"/>
      <c r="V7" s="45"/>
      <c r="W7" s="46"/>
      <c r="X7" s="43"/>
      <c r="Y7" s="43"/>
      <c r="Z7" s="43"/>
      <c r="AA7" s="45"/>
      <c r="AB7" s="43"/>
      <c r="AC7" s="43"/>
      <c r="AD7" s="43"/>
      <c r="AE7" s="43"/>
      <c r="AF7" s="43"/>
      <c r="AG7" s="47"/>
      <c r="AH7" s="47"/>
      <c r="AI7" s="47"/>
      <c r="AJ7" s="45"/>
      <c r="AK7" s="45"/>
      <c r="AL7" s="43"/>
      <c r="AM7" s="43"/>
      <c r="AN7" s="43"/>
      <c r="AO7" s="43"/>
      <c r="AP7" s="43"/>
      <c r="AQ7" s="43"/>
      <c r="AR7" s="43"/>
      <c r="AS7" s="43"/>
      <c r="AT7" s="43"/>
    </row>
    <row r="8" spans="1:46" ht="18.75" x14ac:dyDescent="0.3">
      <c r="A8" s="1"/>
      <c r="B8" s="1"/>
      <c r="C8" s="1"/>
      <c r="D8" s="1"/>
      <c r="E8" s="1"/>
      <c r="F8" s="1"/>
      <c r="G8" s="1"/>
      <c r="H8" s="35"/>
      <c r="I8" s="1"/>
      <c r="J8" s="1"/>
      <c r="K8" s="1"/>
      <c r="L8" s="36"/>
      <c r="M8" s="37"/>
      <c r="N8" s="1"/>
      <c r="O8" s="1"/>
      <c r="P8" s="1"/>
      <c r="Q8" s="36"/>
      <c r="R8" s="37"/>
      <c r="S8" s="1"/>
      <c r="T8" s="1"/>
      <c r="U8" s="1"/>
      <c r="V8" s="36"/>
      <c r="W8" s="37"/>
      <c r="X8" s="1"/>
      <c r="Y8" s="1"/>
      <c r="Z8" s="1"/>
      <c r="AA8" s="36"/>
      <c r="AB8" s="1"/>
      <c r="AC8" s="1"/>
      <c r="AD8" s="1"/>
      <c r="AE8" s="1"/>
      <c r="AF8" s="1"/>
      <c r="AG8" s="38"/>
      <c r="AH8" s="38"/>
      <c r="AI8" s="38"/>
      <c r="AJ8" s="36"/>
      <c r="AK8" s="36"/>
      <c r="AL8" s="1"/>
      <c r="AM8" s="1"/>
      <c r="AN8" s="1"/>
      <c r="AO8" s="1"/>
      <c r="AP8" s="1"/>
      <c r="AQ8" s="1"/>
      <c r="AR8" s="1"/>
      <c r="AS8" s="1"/>
      <c r="AT8" s="40"/>
    </row>
    <row r="9" spans="1:46" ht="18.75" x14ac:dyDescent="0.25">
      <c r="A9" s="1"/>
      <c r="B9" s="1"/>
      <c r="C9" s="1"/>
      <c r="D9" s="1"/>
      <c r="E9" s="1"/>
      <c r="F9" s="1"/>
      <c r="G9" s="1"/>
      <c r="H9" s="35"/>
      <c r="I9" s="1"/>
      <c r="J9" s="1"/>
      <c r="K9" s="1"/>
      <c r="L9" s="36"/>
      <c r="M9" s="37"/>
      <c r="N9" s="1"/>
      <c r="O9" s="1"/>
      <c r="P9" s="1"/>
      <c r="Q9" s="36"/>
      <c r="R9" s="37"/>
      <c r="S9" s="1"/>
      <c r="T9" s="1"/>
      <c r="U9" s="1"/>
      <c r="V9" s="36"/>
      <c r="W9" s="37"/>
      <c r="X9" s="1"/>
      <c r="Y9" s="1"/>
      <c r="Z9" s="1"/>
      <c r="AA9" s="36"/>
      <c r="AB9" s="1"/>
      <c r="AC9" s="1"/>
      <c r="AD9" s="1"/>
      <c r="AE9" s="1"/>
      <c r="AF9" s="1"/>
      <c r="AG9" s="38"/>
      <c r="AH9" s="38"/>
      <c r="AI9" s="38"/>
      <c r="AJ9" s="471"/>
      <c r="AK9" s="471"/>
      <c r="AL9" s="471"/>
      <c r="AM9" s="471"/>
      <c r="AN9" s="471"/>
      <c r="AO9" s="471"/>
      <c r="AP9" s="471"/>
      <c r="AQ9" s="471"/>
      <c r="AR9" s="471"/>
      <c r="AS9" s="471"/>
      <c r="AT9" s="471"/>
    </row>
    <row r="10" spans="1:46" ht="18.75" x14ac:dyDescent="0.3">
      <c r="A10" s="1"/>
      <c r="B10" s="1"/>
      <c r="C10" s="1"/>
      <c r="D10" s="1"/>
      <c r="E10" s="1"/>
      <c r="F10" s="1"/>
      <c r="G10" s="1"/>
      <c r="H10" s="35"/>
      <c r="I10" s="1"/>
      <c r="J10" s="1"/>
      <c r="K10" s="1"/>
      <c r="L10" s="36"/>
      <c r="M10" s="37"/>
      <c r="N10" s="1"/>
      <c r="O10" s="1"/>
      <c r="P10" s="1"/>
      <c r="Q10" s="36"/>
      <c r="R10" s="37"/>
      <c r="S10" s="1"/>
      <c r="T10" s="1"/>
      <c r="U10" s="1"/>
      <c r="V10" s="36"/>
      <c r="W10" s="37"/>
      <c r="X10" s="1"/>
      <c r="Y10" s="1"/>
      <c r="Z10" s="1"/>
      <c r="AA10" s="36"/>
      <c r="AB10" s="1"/>
      <c r="AC10" s="1"/>
      <c r="AD10" s="1"/>
      <c r="AE10" s="1"/>
      <c r="AF10" s="1"/>
      <c r="AG10" s="38"/>
      <c r="AH10" s="38"/>
      <c r="AI10" s="38"/>
      <c r="AJ10" s="48"/>
      <c r="AK10" s="48"/>
      <c r="AL10" s="48"/>
      <c r="AM10" s="48"/>
      <c r="AN10" s="48"/>
      <c r="AO10" s="48"/>
      <c r="AP10" s="48"/>
      <c r="AQ10" s="472"/>
      <c r="AR10" s="472"/>
      <c r="AS10" s="472"/>
      <c r="AT10" s="472"/>
    </row>
    <row r="11" spans="1:46" x14ac:dyDescent="0.25">
      <c r="A11" s="1"/>
      <c r="B11" s="1"/>
      <c r="C11" s="1"/>
      <c r="D11" s="1"/>
      <c r="E11" s="1"/>
      <c r="F11" s="1"/>
      <c r="G11" s="1"/>
      <c r="H11" s="35"/>
      <c r="I11" s="1"/>
      <c r="J11" s="1"/>
      <c r="K11" s="1"/>
      <c r="L11" s="36"/>
      <c r="M11" s="37"/>
      <c r="N11" s="1"/>
      <c r="O11" s="1"/>
      <c r="P11" s="1"/>
      <c r="Q11" s="36"/>
      <c r="R11" s="37"/>
      <c r="S11" s="1"/>
      <c r="T11" s="1"/>
      <c r="U11" s="1"/>
      <c r="V11" s="36"/>
      <c r="W11" s="37"/>
      <c r="X11" s="1"/>
      <c r="Y11" s="1"/>
      <c r="Z11" s="1"/>
      <c r="AA11" s="36"/>
      <c r="AB11" s="1"/>
      <c r="AC11" s="1"/>
      <c r="AD11" s="1"/>
      <c r="AE11" s="1"/>
      <c r="AF11" s="1"/>
      <c r="AG11" s="38"/>
      <c r="AH11" s="38"/>
      <c r="AI11" s="38"/>
      <c r="AJ11" s="36"/>
      <c r="AK11" s="36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18.75" x14ac:dyDescent="0.3">
      <c r="A12" s="1"/>
      <c r="B12" s="1"/>
      <c r="C12" s="1"/>
      <c r="D12" s="1"/>
      <c r="E12" s="1"/>
      <c r="F12" s="1"/>
      <c r="G12" s="1"/>
      <c r="H12" s="35"/>
      <c r="I12" s="1"/>
      <c r="J12" s="1"/>
      <c r="K12" s="1"/>
      <c r="L12" s="36"/>
      <c r="M12" s="37"/>
      <c r="N12" s="1"/>
      <c r="O12" s="1"/>
      <c r="P12" s="1"/>
      <c r="Q12" s="36"/>
      <c r="R12" s="37"/>
      <c r="S12" s="1"/>
      <c r="T12" s="1"/>
      <c r="U12" s="1"/>
      <c r="V12" s="36"/>
      <c r="W12" s="37"/>
      <c r="X12" s="1"/>
      <c r="Y12" s="1"/>
      <c r="Z12" s="1"/>
      <c r="AA12" s="36"/>
      <c r="AB12" s="1"/>
      <c r="AC12" s="1"/>
      <c r="AD12" s="1"/>
      <c r="AE12" s="1"/>
      <c r="AF12" s="1"/>
      <c r="AG12" s="38"/>
      <c r="AH12" s="38"/>
      <c r="AI12" s="38"/>
      <c r="AJ12" s="36"/>
      <c r="AK12" s="36"/>
      <c r="AL12" s="1"/>
      <c r="AM12" s="1"/>
      <c r="AN12" s="1"/>
      <c r="AO12" s="1"/>
      <c r="AP12" s="1"/>
      <c r="AQ12" s="39"/>
      <c r="AR12" s="39"/>
      <c r="AS12" s="473"/>
      <c r="AT12" s="473"/>
    </row>
    <row r="13" spans="1:46" ht="18.75" x14ac:dyDescent="0.3">
      <c r="A13" s="1"/>
      <c r="B13" s="1"/>
      <c r="C13" s="1"/>
      <c r="D13" s="1"/>
      <c r="E13" s="1"/>
      <c r="F13" s="1"/>
      <c r="G13" s="1"/>
      <c r="H13" s="35"/>
      <c r="I13" s="1"/>
      <c r="J13" s="1"/>
      <c r="K13" s="1"/>
      <c r="L13" s="36"/>
      <c r="M13" s="37"/>
      <c r="N13" s="1"/>
      <c r="O13" s="1"/>
      <c r="P13" s="1"/>
      <c r="Q13" s="36"/>
      <c r="R13" s="37"/>
      <c r="S13" s="1"/>
      <c r="T13" s="1"/>
      <c r="U13" s="1"/>
      <c r="V13" s="36"/>
      <c r="W13" s="37"/>
      <c r="X13" s="1"/>
      <c r="Y13" s="1"/>
      <c r="Z13" s="1"/>
      <c r="AA13" s="36"/>
      <c r="AB13" s="1"/>
      <c r="AC13" s="1"/>
      <c r="AD13" s="1"/>
      <c r="AE13" s="1"/>
      <c r="AF13" s="1"/>
      <c r="AG13" s="38"/>
      <c r="AH13" s="38"/>
      <c r="AI13" s="38"/>
      <c r="AJ13" s="36"/>
      <c r="AK13" s="36"/>
      <c r="AL13" s="1"/>
      <c r="AM13" s="1"/>
      <c r="AN13" s="1"/>
      <c r="AO13" s="1"/>
      <c r="AP13" s="1"/>
      <c r="AQ13" s="39"/>
      <c r="AR13" s="39"/>
      <c r="AS13" s="39"/>
      <c r="AT13" s="40"/>
    </row>
    <row r="14" spans="1:46" ht="18.75" x14ac:dyDescent="0.3">
      <c r="A14" s="1"/>
      <c r="B14" s="1"/>
      <c r="C14" s="1"/>
      <c r="D14" s="1"/>
      <c r="E14" s="1"/>
      <c r="F14" s="1"/>
      <c r="G14" s="1"/>
      <c r="H14" s="35"/>
      <c r="I14" s="1"/>
      <c r="J14" s="1"/>
      <c r="K14" s="1"/>
      <c r="L14" s="36"/>
      <c r="M14" s="37"/>
      <c r="N14" s="1"/>
      <c r="O14" s="1"/>
      <c r="P14" s="1"/>
      <c r="Q14" s="36"/>
      <c r="R14" s="37"/>
      <c r="S14" s="1"/>
      <c r="T14" s="1"/>
      <c r="U14" s="1"/>
      <c r="V14" s="36"/>
      <c r="W14" s="37"/>
      <c r="X14" s="1"/>
      <c r="Y14" s="1"/>
      <c r="Z14" s="1"/>
      <c r="AA14" s="36"/>
      <c r="AB14" s="1"/>
      <c r="AC14" s="1"/>
      <c r="AD14" s="1"/>
      <c r="AE14" s="1"/>
      <c r="AF14" s="1"/>
      <c r="AG14" s="38"/>
      <c r="AH14" s="38"/>
      <c r="AI14" s="38"/>
      <c r="AJ14" s="36"/>
      <c r="AK14" s="36"/>
      <c r="AL14" s="1"/>
      <c r="AM14" s="1"/>
      <c r="AN14" s="1"/>
      <c r="AO14" s="1"/>
      <c r="AP14" s="1"/>
      <c r="AQ14" s="39"/>
      <c r="AR14" s="39"/>
      <c r="AS14" s="39"/>
      <c r="AT14" s="40"/>
    </row>
    <row r="15" spans="1:46" x14ac:dyDescent="0.25">
      <c r="A15" s="1"/>
      <c r="B15" s="1"/>
      <c r="C15" s="1"/>
      <c r="D15" s="1"/>
      <c r="E15" s="1"/>
      <c r="F15" s="1"/>
      <c r="G15" s="1"/>
      <c r="H15" s="474"/>
      <c r="I15" s="474"/>
      <c r="J15" s="474"/>
      <c r="K15" s="474"/>
      <c r="L15" s="474"/>
      <c r="M15" s="475"/>
      <c r="N15" s="475"/>
      <c r="O15" s="475"/>
      <c r="P15" s="475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  <c r="AB15" s="1"/>
      <c r="AC15" s="1"/>
      <c r="AD15" s="1"/>
      <c r="AE15" s="1"/>
      <c r="AF15" s="1"/>
      <c r="AG15" s="38"/>
      <c r="AH15" s="38"/>
      <c r="AI15" s="38"/>
      <c r="AJ15" s="36"/>
      <c r="AK15" s="36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476"/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7"/>
      <c r="AH16" s="477"/>
      <c r="AI16" s="477"/>
      <c r="AJ16" s="477"/>
      <c r="AK16" s="477"/>
      <c r="AL16" s="478"/>
      <c r="AM16" s="478"/>
      <c r="AN16" s="478"/>
      <c r="AO16" s="478"/>
      <c r="AP16" s="478"/>
      <c r="AQ16" s="478"/>
      <c r="AR16" s="478"/>
      <c r="AS16" s="478"/>
      <c r="AT16" s="478"/>
    </row>
    <row r="17" spans="1:46" x14ac:dyDescent="0.25">
      <c r="A17" s="476"/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7"/>
      <c r="AH17" s="477"/>
      <c r="AI17" s="477"/>
      <c r="AJ17" s="477"/>
      <c r="AK17" s="477"/>
      <c r="AL17" s="478"/>
      <c r="AM17" s="478"/>
      <c r="AN17" s="478"/>
      <c r="AO17" s="478"/>
      <c r="AP17" s="478"/>
      <c r="AQ17" s="478"/>
      <c r="AR17" s="478"/>
      <c r="AS17" s="478"/>
      <c r="AT17" s="478"/>
    </row>
    <row r="18" spans="1:46" x14ac:dyDescent="0.25">
      <c r="A18" s="476"/>
      <c r="B18" s="476"/>
      <c r="C18" s="49"/>
      <c r="D18" s="49"/>
      <c r="E18" s="49"/>
      <c r="F18" s="49"/>
      <c r="G18" s="49"/>
      <c r="H18" s="50"/>
      <c r="I18" s="49"/>
      <c r="J18" s="49"/>
      <c r="K18" s="49"/>
      <c r="L18" s="51"/>
      <c r="M18" s="52"/>
      <c r="N18" s="49"/>
      <c r="O18" s="49"/>
      <c r="P18" s="49"/>
      <c r="Q18" s="51"/>
      <c r="R18" s="52"/>
      <c r="S18" s="49"/>
      <c r="T18" s="49"/>
      <c r="U18" s="49"/>
      <c r="V18" s="51"/>
      <c r="W18" s="52"/>
      <c r="X18" s="49"/>
      <c r="Y18" s="49"/>
      <c r="Z18" s="49"/>
      <c r="AA18" s="51"/>
      <c r="AB18" s="49"/>
      <c r="AC18" s="49"/>
      <c r="AD18" s="49"/>
      <c r="AE18" s="49"/>
      <c r="AF18" s="49"/>
      <c r="AG18" s="51"/>
      <c r="AH18" s="51"/>
      <c r="AI18" s="51"/>
      <c r="AJ18" s="51"/>
      <c r="AK18" s="51"/>
      <c r="AL18" s="53"/>
      <c r="AM18" s="54"/>
      <c r="AN18" s="54"/>
      <c r="AO18" s="51"/>
      <c r="AP18" s="53"/>
      <c r="AQ18" s="54"/>
      <c r="AR18" s="55"/>
      <c r="AS18" s="55"/>
      <c r="AT18" s="55"/>
    </row>
    <row r="19" spans="1:46" x14ac:dyDescent="0.25">
      <c r="A19" s="56"/>
      <c r="B19" s="56"/>
      <c r="C19" s="56"/>
      <c r="D19" s="56"/>
      <c r="E19" s="56"/>
      <c r="F19" s="56"/>
      <c r="G19" s="56"/>
      <c r="H19" s="57"/>
      <c r="I19" s="56"/>
      <c r="J19" s="56"/>
      <c r="K19" s="56"/>
      <c r="L19" s="56"/>
      <c r="M19" s="58"/>
      <c r="N19" s="56"/>
      <c r="O19" s="56"/>
      <c r="P19" s="56"/>
      <c r="Q19" s="56"/>
      <c r="R19" s="58"/>
      <c r="S19" s="56"/>
      <c r="T19" s="56"/>
      <c r="U19" s="56"/>
      <c r="V19" s="56"/>
      <c r="W19" s="58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</row>
    <row r="20" spans="1:46" x14ac:dyDescent="0.25">
      <c r="A20" s="32"/>
      <c r="B20" s="32"/>
      <c r="C20" s="59"/>
      <c r="D20" s="59"/>
      <c r="E20" s="59"/>
      <c r="F20" s="59"/>
      <c r="G20" s="59"/>
      <c r="H20" s="60"/>
      <c r="I20" s="59"/>
      <c r="J20" s="59"/>
      <c r="K20" s="59"/>
      <c r="L20" s="59"/>
      <c r="M20" s="60"/>
      <c r="N20" s="59"/>
      <c r="O20" s="59"/>
      <c r="P20" s="59"/>
      <c r="Q20" s="59"/>
      <c r="R20" s="60"/>
      <c r="S20" s="59"/>
      <c r="T20" s="59"/>
      <c r="U20" s="59"/>
      <c r="V20" s="59"/>
      <c r="W20" s="60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</row>
    <row r="21" spans="1:46" x14ac:dyDescent="0.25">
      <c r="A21" s="32"/>
      <c r="B21" s="32"/>
      <c r="C21" s="59"/>
      <c r="D21" s="59"/>
      <c r="E21" s="59"/>
      <c r="F21" s="59"/>
      <c r="G21" s="59"/>
      <c r="H21" s="60"/>
      <c r="I21" s="59"/>
      <c r="J21" s="59"/>
      <c r="K21" s="59"/>
      <c r="L21" s="59"/>
      <c r="M21" s="60"/>
      <c r="N21" s="59"/>
      <c r="O21" s="59"/>
      <c r="P21" s="59"/>
      <c r="Q21" s="59"/>
      <c r="R21" s="60"/>
      <c r="S21" s="59"/>
      <c r="T21" s="59"/>
      <c r="U21" s="59"/>
      <c r="V21" s="59"/>
      <c r="W21" s="60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</row>
    <row r="22" spans="1:46" x14ac:dyDescent="0.25">
      <c r="A22" s="61"/>
      <c r="B22" s="32"/>
      <c r="C22" s="59"/>
      <c r="D22" s="59"/>
      <c r="E22" s="59"/>
      <c r="F22" s="59"/>
      <c r="G22" s="59"/>
      <c r="H22" s="60"/>
      <c r="I22" s="59"/>
      <c r="J22" s="59"/>
      <c r="K22" s="59"/>
      <c r="L22" s="59"/>
      <c r="M22" s="60"/>
      <c r="N22" s="59"/>
      <c r="O22" s="59"/>
      <c r="P22" s="59"/>
      <c r="Q22" s="59"/>
      <c r="R22" s="60"/>
      <c r="S22" s="59"/>
      <c r="T22" s="59"/>
      <c r="U22" s="59"/>
      <c r="V22" s="59"/>
      <c r="W22" s="60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</row>
    <row r="23" spans="1:46" x14ac:dyDescent="0.25">
      <c r="A23" s="62"/>
      <c r="B23" s="63"/>
      <c r="C23" s="2"/>
      <c r="D23" s="2"/>
      <c r="E23" s="2"/>
      <c r="F23" s="1"/>
      <c r="G23" s="1"/>
      <c r="H23" s="35"/>
      <c r="I23" s="1"/>
      <c r="J23" s="36"/>
      <c r="K23" s="1"/>
      <c r="L23" s="36"/>
      <c r="M23" s="37"/>
      <c r="N23" s="1"/>
      <c r="O23" s="36"/>
      <c r="P23" s="1"/>
      <c r="Q23" s="36"/>
      <c r="R23" s="37"/>
      <c r="S23" s="1"/>
      <c r="T23" s="36"/>
      <c r="U23" s="1"/>
      <c r="V23" s="36"/>
      <c r="W23" s="37"/>
      <c r="X23" s="1"/>
      <c r="Y23" s="36"/>
      <c r="Z23" s="1"/>
      <c r="AA23" s="36"/>
      <c r="AB23" s="1"/>
      <c r="AC23" s="1"/>
      <c r="AD23" s="1"/>
      <c r="AE23" s="1"/>
      <c r="AF23" s="1"/>
      <c r="AG23" s="38"/>
      <c r="AH23" s="38"/>
      <c r="AI23" s="38"/>
      <c r="AJ23" s="36"/>
      <c r="AK23" s="36"/>
      <c r="AL23" s="1"/>
      <c r="AM23" s="1"/>
      <c r="AN23" s="1"/>
      <c r="AO23" s="1"/>
      <c r="AP23" s="1"/>
      <c r="AQ23" s="1"/>
      <c r="AR23" s="1"/>
      <c r="AS23" s="1"/>
      <c r="AT23" s="1"/>
    </row>
    <row r="24" spans="1:46" x14ac:dyDescent="0.25">
      <c r="A24" s="62"/>
      <c r="B24" s="64"/>
      <c r="C24" s="65"/>
      <c r="D24" s="65"/>
      <c r="E24" s="66"/>
      <c r="F24" s="67"/>
      <c r="G24" s="67"/>
      <c r="H24" s="68"/>
      <c r="I24" s="66"/>
      <c r="J24" s="66"/>
      <c r="K24" s="33"/>
      <c r="L24" s="69"/>
      <c r="M24" s="68"/>
      <c r="N24" s="66"/>
      <c r="O24" s="66"/>
      <c r="P24" s="33"/>
      <c r="Q24" s="69"/>
      <c r="R24" s="68"/>
      <c r="S24" s="66"/>
      <c r="T24" s="66"/>
      <c r="U24" s="33"/>
      <c r="V24" s="69"/>
      <c r="W24" s="68"/>
      <c r="X24" s="66"/>
      <c r="Y24" s="66"/>
      <c r="Z24" s="33"/>
      <c r="AA24" s="69"/>
      <c r="AB24" s="67"/>
      <c r="AC24" s="67"/>
      <c r="AD24" s="67"/>
      <c r="AE24" s="67"/>
      <c r="AF24" s="67"/>
      <c r="AG24" s="66"/>
      <c r="AH24" s="66"/>
      <c r="AI24" s="66"/>
      <c r="AJ24" s="66"/>
      <c r="AK24" s="36"/>
      <c r="AL24" s="70"/>
      <c r="AM24" s="71"/>
      <c r="AN24" s="33"/>
      <c r="AO24" s="72"/>
      <c r="AP24" s="70"/>
      <c r="AQ24" s="71"/>
      <c r="AR24" s="33"/>
      <c r="AS24" s="33"/>
      <c r="AT24" s="72"/>
    </row>
    <row r="25" spans="1:46" x14ac:dyDescent="0.25">
      <c r="A25" s="62"/>
      <c r="B25" s="73"/>
      <c r="C25" s="65"/>
      <c r="D25" s="65"/>
      <c r="E25" s="66"/>
      <c r="F25" s="67"/>
      <c r="G25" s="67"/>
      <c r="H25" s="68"/>
      <c r="I25" s="66"/>
      <c r="J25" s="66"/>
      <c r="K25" s="33"/>
      <c r="L25" s="69"/>
      <c r="M25" s="68"/>
      <c r="N25" s="66"/>
      <c r="O25" s="66"/>
      <c r="P25" s="33"/>
      <c r="Q25" s="69"/>
      <c r="R25" s="68"/>
      <c r="S25" s="66"/>
      <c r="T25" s="66"/>
      <c r="U25" s="33"/>
      <c r="V25" s="69"/>
      <c r="W25" s="68"/>
      <c r="X25" s="66"/>
      <c r="Y25" s="66"/>
      <c r="Z25" s="33"/>
      <c r="AA25" s="69"/>
      <c r="AB25" s="67"/>
      <c r="AC25" s="67"/>
      <c r="AD25" s="67"/>
      <c r="AE25" s="67"/>
      <c r="AF25" s="67"/>
      <c r="AG25" s="66"/>
      <c r="AH25" s="66"/>
      <c r="AI25" s="66"/>
      <c r="AJ25" s="69"/>
      <c r="AK25" s="36"/>
      <c r="AL25" s="70"/>
      <c r="AM25" s="71"/>
      <c r="AN25" s="33"/>
      <c r="AO25" s="72"/>
      <c r="AP25" s="70"/>
      <c r="AQ25" s="71"/>
      <c r="AR25" s="33"/>
      <c r="AS25" s="33"/>
      <c r="AT25" s="72"/>
    </row>
    <row r="26" spans="1:46" x14ac:dyDescent="0.25">
      <c r="A26" s="62"/>
      <c r="B26" s="74"/>
      <c r="C26" s="65"/>
      <c r="D26" s="65"/>
      <c r="E26" s="66"/>
      <c r="F26" s="1"/>
      <c r="G26" s="1"/>
      <c r="H26" s="68"/>
      <c r="I26" s="38"/>
      <c r="J26" s="38"/>
      <c r="K26" s="71"/>
      <c r="L26" s="36"/>
      <c r="M26" s="68"/>
      <c r="N26" s="38"/>
      <c r="O26" s="38"/>
      <c r="P26" s="71"/>
      <c r="Q26" s="36"/>
      <c r="R26" s="68"/>
      <c r="S26" s="38"/>
      <c r="T26" s="38"/>
      <c r="U26" s="71"/>
      <c r="V26" s="36"/>
      <c r="W26" s="68"/>
      <c r="X26" s="38"/>
      <c r="Y26" s="38"/>
      <c r="Z26" s="71"/>
      <c r="AA26" s="36"/>
      <c r="AB26" s="1"/>
      <c r="AC26" s="1"/>
      <c r="AD26" s="1"/>
      <c r="AE26" s="1"/>
      <c r="AF26" s="1"/>
      <c r="AG26" s="66"/>
      <c r="AH26" s="38"/>
      <c r="AI26" s="66"/>
      <c r="AJ26" s="36"/>
      <c r="AK26" s="36"/>
      <c r="AL26" s="70"/>
      <c r="AM26" s="71"/>
      <c r="AN26" s="33"/>
      <c r="AO26" s="72"/>
      <c r="AP26" s="70"/>
      <c r="AQ26" s="71"/>
      <c r="AR26" s="71"/>
      <c r="AS26" s="33"/>
      <c r="AT26" s="72"/>
    </row>
    <row r="27" spans="1:46" x14ac:dyDescent="0.25">
      <c r="A27" s="62"/>
      <c r="B27" s="75"/>
      <c r="C27" s="65"/>
      <c r="D27" s="65"/>
      <c r="E27" s="66"/>
      <c r="F27" s="67"/>
      <c r="G27" s="67"/>
      <c r="H27" s="68"/>
      <c r="I27" s="66"/>
      <c r="J27" s="38"/>
      <c r="K27" s="71"/>
      <c r="L27" s="36"/>
      <c r="M27" s="68"/>
      <c r="N27" s="66"/>
      <c r="O27" s="38"/>
      <c r="P27" s="71"/>
      <c r="Q27" s="36"/>
      <c r="R27" s="68"/>
      <c r="S27" s="66"/>
      <c r="T27" s="38"/>
      <c r="U27" s="71"/>
      <c r="V27" s="36"/>
      <c r="W27" s="68"/>
      <c r="X27" s="66"/>
      <c r="Y27" s="38"/>
      <c r="Z27" s="71"/>
      <c r="AA27" s="36"/>
      <c r="AB27" s="1"/>
      <c r="AC27" s="1"/>
      <c r="AD27" s="1"/>
      <c r="AE27" s="1"/>
      <c r="AF27" s="1"/>
      <c r="AG27" s="76"/>
      <c r="AH27" s="38"/>
      <c r="AI27" s="38"/>
      <c r="AJ27" s="36"/>
      <c r="AK27" s="36"/>
      <c r="AL27" s="77"/>
      <c r="AM27" s="71"/>
      <c r="AN27" s="33"/>
      <c r="AO27" s="72"/>
      <c r="AP27" s="77"/>
      <c r="AQ27" s="71"/>
      <c r="AR27" s="71"/>
      <c r="AS27" s="1"/>
      <c r="AT27" s="72"/>
    </row>
  </sheetData>
  <mergeCells count="20">
    <mergeCell ref="R16:V17"/>
    <mergeCell ref="W16:AA17"/>
    <mergeCell ref="AB16:AF17"/>
    <mergeCell ref="AG16:AK17"/>
    <mergeCell ref="AL16:AT16"/>
    <mergeCell ref="AL17:AO17"/>
    <mergeCell ref="AP17:AT17"/>
    <mergeCell ref="A16:A18"/>
    <mergeCell ref="B16:B18"/>
    <mergeCell ref="C16:G17"/>
    <mergeCell ref="H16:L17"/>
    <mergeCell ref="M16:Q17"/>
    <mergeCell ref="A6:AT6"/>
    <mergeCell ref="AJ9:AT9"/>
    <mergeCell ref="AQ10:AT10"/>
    <mergeCell ref="AS12:AT12"/>
    <mergeCell ref="H15:L15"/>
    <mergeCell ref="M15:Q15"/>
    <mergeCell ref="R15:V15"/>
    <mergeCell ref="W15:AA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"/>
  <sheetViews>
    <sheetView workbookViewId="0"/>
  </sheetViews>
  <sheetFormatPr defaultRowHeight="15.75" x14ac:dyDescent="0.25"/>
  <sheetData>
    <row r="1" spans="1:1" x14ac:dyDescent="0.25">
      <c r="A1" s="1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приложение 9 1 квартал</vt:lpstr>
      <vt:lpstr>приложение 7.1 1 квартал</vt:lpstr>
      <vt:lpstr>приложение 7.2 1 квартал</vt:lpstr>
      <vt:lpstr>приложение 9 2 квартал </vt:lpstr>
      <vt:lpstr>приложение 7.1 2 квартал </vt:lpstr>
      <vt:lpstr>приложение 7.2 2 квартал </vt:lpstr>
      <vt:lpstr>Лист3</vt:lpstr>
      <vt:lpstr>Лист1</vt:lpstr>
      <vt:lpstr>'приложение 7.1 1 квартал'!Заголовки_для_печати</vt:lpstr>
      <vt:lpstr>'приложение 7.1 2 квартал '!Заголовки_для_печати</vt:lpstr>
      <vt:lpstr>'приложение 7.2 1 квартал'!Заголовки_для_печати</vt:lpstr>
      <vt:lpstr>'приложение 7.2 2 квартал '!Заголовки_для_печати</vt:lpstr>
      <vt:lpstr>'приложение 9 1 квартал'!Заголовки_для_печати</vt:lpstr>
      <vt:lpstr>'приложение 9 2 квартал '!Заголовки_для_печати</vt:lpstr>
      <vt:lpstr>'приложение 7.1 1 квартал'!Область_печати</vt:lpstr>
      <vt:lpstr>'приложение 7.1 2 квартал '!Область_печати</vt:lpstr>
      <vt:lpstr>'приложение 9 1 квартал'!Область_печати</vt:lpstr>
      <vt:lpstr>'приложение 9 2 квартал 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Стрижова Ильсиня</cp:lastModifiedBy>
  <cp:lastPrinted>2017-08-04T10:50:51Z</cp:lastPrinted>
  <dcterms:created xsi:type="dcterms:W3CDTF">2009-07-27T10:10:26Z</dcterms:created>
  <dcterms:modified xsi:type="dcterms:W3CDTF">2017-08-14T08:52:25Z</dcterms:modified>
</cp:coreProperties>
</file>