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35" yWindow="345" windowWidth="14265" windowHeight="11010"/>
  </bookViews>
  <sheets>
    <sheet name="ТД" sheetId="1" r:id="rId1"/>
    <sheet name="Прочее" sheetId="4" r:id="rId2"/>
    <sheet name="ДРР" sheetId="5" r:id="rId3"/>
    <sheet name="Осн. транспортный" sheetId="6" r:id="rId4"/>
  </sheets>
  <calcPr calcId="145621" refMode="R1C1"/>
</workbook>
</file>

<file path=xl/calcChain.xml><?xml version="1.0" encoding="utf-8"?>
<calcChain xmlns="http://schemas.openxmlformats.org/spreadsheetml/2006/main">
  <c r="D103" i="1" l="1"/>
  <c r="D136" i="1"/>
  <c r="D130" i="1"/>
  <c r="D119" i="1"/>
  <c r="D111" i="1"/>
  <c r="D95" i="1"/>
  <c r="D86" i="1"/>
  <c r="D79" i="1"/>
  <c r="D54" i="1"/>
  <c r="D39" i="1"/>
  <c r="D34" i="1"/>
  <c r="D25" i="1"/>
  <c r="D15" i="1"/>
  <c r="D20" i="4"/>
  <c r="E58" i="5"/>
  <c r="D139" i="1" l="1"/>
  <c r="G18" i="5"/>
  <c r="G19" i="5" s="1"/>
  <c r="G9" i="6" l="1"/>
  <c r="G8" i="6"/>
  <c r="G7" i="6"/>
  <c r="G6" i="6"/>
  <c r="G10" i="6" s="1"/>
  <c r="G54" i="5" l="1"/>
  <c r="G53" i="5"/>
  <c r="G47" i="5"/>
  <c r="G48" i="5" s="1"/>
  <c r="G41" i="5"/>
  <c r="G40" i="5"/>
  <c r="G39" i="5"/>
  <c r="G38" i="5"/>
  <c r="G31" i="5"/>
  <c r="G32" i="5" s="1"/>
  <c r="G25" i="5"/>
  <c r="G24" i="5"/>
  <c r="G12" i="5"/>
  <c r="G11" i="5"/>
  <c r="G10" i="5"/>
  <c r="G9" i="5"/>
  <c r="G8" i="5"/>
  <c r="G7" i="5"/>
  <c r="G6" i="5"/>
  <c r="G55" i="5" l="1"/>
  <c r="G42" i="5"/>
  <c r="G13" i="5"/>
  <c r="G26" i="5"/>
  <c r="F135" i="1"/>
  <c r="F136" i="1" s="1"/>
  <c r="F126" i="1"/>
  <c r="F127" i="1"/>
  <c r="F128" i="1"/>
  <c r="F129" i="1"/>
  <c r="F125" i="1"/>
  <c r="F118" i="1"/>
  <c r="F117" i="1"/>
  <c r="F119" i="1" s="1"/>
  <c r="F109" i="1"/>
  <c r="F110" i="1"/>
  <c r="F108" i="1"/>
  <c r="F101" i="1"/>
  <c r="F102" i="1"/>
  <c r="F100" i="1"/>
  <c r="F94" i="1"/>
  <c r="F92" i="1"/>
  <c r="F85" i="1"/>
  <c r="F84" i="1"/>
  <c r="F45" i="1"/>
  <c r="F46" i="1"/>
  <c r="F47" i="1"/>
  <c r="F48" i="1"/>
  <c r="F49" i="1"/>
  <c r="F50" i="1"/>
  <c r="F51" i="1"/>
  <c r="F52" i="1"/>
  <c r="F59" i="1"/>
  <c r="F60" i="1"/>
  <c r="F61" i="1"/>
  <c r="F62" i="1"/>
  <c r="F63" i="1"/>
  <c r="F64" i="1"/>
  <c r="F65" i="1"/>
  <c r="F66" i="1"/>
  <c r="F67" i="1"/>
  <c r="F68" i="1"/>
  <c r="F53" i="1"/>
  <c r="F69" i="1"/>
  <c r="F70" i="1"/>
  <c r="F71" i="1"/>
  <c r="F72" i="1"/>
  <c r="F73" i="1"/>
  <c r="F74" i="1"/>
  <c r="F75" i="1"/>
  <c r="F76" i="1"/>
  <c r="F77" i="1"/>
  <c r="F78" i="1"/>
  <c r="F44" i="1"/>
  <c r="F33" i="1"/>
  <c r="F38" i="1"/>
  <c r="F39" i="1" s="1"/>
  <c r="F32" i="1"/>
  <c r="F31" i="1"/>
  <c r="F21" i="1"/>
  <c r="F22" i="1"/>
  <c r="F23" i="1"/>
  <c r="F24" i="1"/>
  <c r="F20" i="1"/>
  <c r="F7" i="1"/>
  <c r="F8" i="1"/>
  <c r="F9" i="1"/>
  <c r="F10" i="1"/>
  <c r="F11" i="1"/>
  <c r="F12" i="1"/>
  <c r="F13" i="1"/>
  <c r="F14" i="1"/>
  <c r="F6" i="1"/>
  <c r="F13" i="4"/>
  <c r="F14" i="4"/>
  <c r="F15" i="4"/>
  <c r="F16" i="4"/>
  <c r="F12" i="4"/>
  <c r="F6" i="4"/>
  <c r="F7" i="4" s="1"/>
  <c r="F34" i="1" l="1"/>
  <c r="F54" i="1"/>
  <c r="E20" i="4"/>
  <c r="F95" i="1"/>
  <c r="F111" i="1"/>
  <c r="F86" i="1"/>
  <c r="F130" i="1"/>
  <c r="F79" i="1"/>
  <c r="F103" i="1"/>
  <c r="F15" i="1"/>
  <c r="F25" i="1"/>
  <c r="F17" i="4"/>
  <c r="F58" i="5"/>
  <c r="E139" i="1" l="1"/>
</calcChain>
</file>

<file path=xl/sharedStrings.xml><?xml version="1.0" encoding="utf-8"?>
<sst xmlns="http://schemas.openxmlformats.org/spreadsheetml/2006/main" count="506" uniqueCount="175">
  <si>
    <t>шт</t>
  </si>
  <si>
    <t>кг</t>
  </si>
  <si>
    <t>Изолятор К-709</t>
  </si>
  <si>
    <t>м</t>
  </si>
  <si>
    <t>№ п/п</t>
  </si>
  <si>
    <t>Номенклатура</t>
  </si>
  <si>
    <t>Кол-во</t>
  </si>
  <si>
    <t>Зажим клиновой</t>
  </si>
  <si>
    <t>Приход 2007г.</t>
  </si>
  <si>
    <t>Зажим клиновой НКК 1 1Б</t>
  </si>
  <si>
    <t>Зажим плашечный ПС-1-1 плашечный</t>
  </si>
  <si>
    <t>Зажим ПС-2-1 плашечный</t>
  </si>
  <si>
    <t>Крюк КН-18</t>
  </si>
  <si>
    <t>Проводник заземляющий ЗП6</t>
  </si>
  <si>
    <t>Траверса ТМ-1</t>
  </si>
  <si>
    <t>Траверса ТС -1</t>
  </si>
  <si>
    <t>Узел крепления РА-2(привода РЛНД)</t>
  </si>
  <si>
    <t>зажим CIL 6 соединительный</t>
  </si>
  <si>
    <t>не востребованы</t>
  </si>
  <si>
    <t>зажим CIL 7 соединительный</t>
  </si>
  <si>
    <t>траверса ТС -1</t>
  </si>
  <si>
    <t>компл</t>
  </si>
  <si>
    <t>Ед. измерения</t>
  </si>
  <si>
    <t>Камышлинский участок</t>
  </si>
  <si>
    <t>Комментарии</t>
  </si>
  <si>
    <t>не указана причина перевода в неликвиды</t>
  </si>
  <si>
    <t xml:space="preserve">Клявлинский участок </t>
  </si>
  <si>
    <t>Северные электрические сети</t>
  </si>
  <si>
    <t>зажим контактный НН к ТМ (ТМГ) 630 (д 27.шаг1,5)</t>
  </si>
  <si>
    <t>зажим контактный НН к ТМ (ТМГ) 400/10/0,4 плашечный (флажки)</t>
  </si>
  <si>
    <t>Примечания</t>
  </si>
  <si>
    <t>Самарские электрические сети</t>
  </si>
  <si>
    <t>Красноглинский участок</t>
  </si>
  <si>
    <t>Муфта 3КНТП-10 (70-120)</t>
  </si>
  <si>
    <t>Муфта КВТП-10 (150-240)</t>
  </si>
  <si>
    <t>Муфта КНТП-10 (150-240)</t>
  </si>
  <si>
    <t>Муфта КНТПН-10 (70-120)</t>
  </si>
  <si>
    <t>компл.</t>
  </si>
  <si>
    <t>Данные ТМЦ невозможно  использовать, т.к. истек срок годности (выпущены в 2005; 2007 году) и высох герметик.</t>
  </si>
  <si>
    <t>Волжский участок</t>
  </si>
  <si>
    <t>Остаток с СГЭС</t>
  </si>
  <si>
    <t>Лампа ЛЛ TL-D 18W/54-756 G13</t>
  </si>
  <si>
    <t>Маслоуказатель в сборе (трансформаторный)</t>
  </si>
  <si>
    <t>Отстойник расширительного бака ТМ</t>
  </si>
  <si>
    <t>Трубка термоусаживаемая ТУТ 35/15 черн.</t>
  </si>
  <si>
    <t>Трубка термоусаживаемая ТУТ 35/17,5 черн.</t>
  </si>
  <si>
    <t>Трубка термоусаживаемая ТУТ 40/20 черн.</t>
  </si>
  <si>
    <t>Трубка термоусаживаемая ТУТ 60/30 черн/син.</t>
  </si>
  <si>
    <t>Цинк</t>
  </si>
  <si>
    <t>Выключатель 1-кл о/у</t>
  </si>
  <si>
    <t>Выключатель 1-кл о/у А16-015</t>
  </si>
  <si>
    <t>Выключатель автом. АВВ 1 пол 16А S201</t>
  </si>
  <si>
    <t>Гильза ГА 120</t>
  </si>
  <si>
    <t>Гильза ГА 150</t>
  </si>
  <si>
    <t>Гильза ГА 185</t>
  </si>
  <si>
    <t>Гильза ГА 240-20</t>
  </si>
  <si>
    <t>Гильза ГА 95</t>
  </si>
  <si>
    <t>Знак "Запрещается курить"</t>
  </si>
  <si>
    <t>Знаки вспомогательные 300х150 мм</t>
  </si>
  <si>
    <t>Наконечник ТА - 120</t>
  </si>
  <si>
    <t>Лампа МО 36В 60Вт Е27</t>
  </si>
  <si>
    <t>Наконечник ТА - 150</t>
  </si>
  <si>
    <t>Наконечник ТА - 185</t>
  </si>
  <si>
    <t>Наконечник ТА - 70</t>
  </si>
  <si>
    <t>Наконечник ТА - 95</t>
  </si>
  <si>
    <t>Наконечник ТАМ - 120</t>
  </si>
  <si>
    <t>Розетка 1м о/п</t>
  </si>
  <si>
    <t>Розетка эл.</t>
  </si>
  <si>
    <t>Шкурка шлиф.№50 водостойкая</t>
  </si>
  <si>
    <t>пог.м</t>
  </si>
  <si>
    <t>Стартер ST1514-22 W230 V Osram</t>
  </si>
  <si>
    <t>шт.</t>
  </si>
  <si>
    <t>Изолятор ИТГ-10-750-58 УЗ</t>
  </si>
  <si>
    <t>Восточные электрические сети</t>
  </si>
  <si>
    <r>
      <rPr>
        <sz val="12"/>
        <rFont val="Times New Roman"/>
        <family val="1"/>
        <charset val="204"/>
      </rPr>
      <t>Кинель-Черкасский участок</t>
    </r>
  </si>
  <si>
    <t>Гофра 20 мм (м)</t>
  </si>
  <si>
    <t>Доска 50x150x6000 мм</t>
  </si>
  <si>
    <t>м3</t>
  </si>
  <si>
    <t>Крепеж под гофру 20 мм</t>
  </si>
  <si>
    <t>Кронштейн под свет ЖКУ на столб</t>
  </si>
  <si>
    <t>Крюк КВ-22</t>
  </si>
  <si>
    <t>Рубильник ЯБПВ-2-250А</t>
  </si>
  <si>
    <t>Нефтегорский участок</t>
  </si>
  <si>
    <t>Борский участок</t>
  </si>
  <si>
    <t>Гофра 32 мм (м)</t>
  </si>
  <si>
    <t>Дроссель для ДРЛ 1И250ДРЛ44Н-003УХЛ2 220В GALAD</t>
  </si>
  <si>
    <t>Пускатель магнитный КМД 95А 100А 220В</t>
  </si>
  <si>
    <t>Западные электрические сети</t>
  </si>
  <si>
    <t>Октябрьский участок</t>
  </si>
  <si>
    <t>Труба 133x4</t>
  </si>
  <si>
    <t>Ящик защитный д/эл.сч.ЯЗПУ-1</t>
  </si>
  <si>
    <t>Центральные электрические сети</t>
  </si>
  <si>
    <t>Курумоченский участок</t>
  </si>
  <si>
    <r>
      <rPr>
        <sz val="11"/>
        <rFont val="Times New Roman"/>
        <family val="1"/>
        <charset val="204"/>
      </rPr>
      <t>Выключатель автоматический ва 5735 250а</t>
    </r>
  </si>
  <si>
    <r>
      <rPr>
        <sz val="11"/>
        <rFont val="Times New Roman"/>
        <family val="1"/>
        <charset val="204"/>
      </rPr>
      <t>шт</t>
    </r>
  </si>
  <si>
    <r>
      <rPr>
        <sz val="11"/>
        <rFont val="Times New Roman"/>
        <family val="1"/>
        <charset val="204"/>
      </rPr>
      <t>Выключатель автоматический ва 5739 400а</t>
    </r>
  </si>
  <si>
    <r>
      <rPr>
        <sz val="11"/>
        <rFont val="Times New Roman"/>
        <family val="1"/>
        <charset val="204"/>
      </rPr>
      <t>Разъеденитель РЕ 19-37 400А</t>
    </r>
  </si>
  <si>
    <t>Чапаевский участок</t>
  </si>
  <si>
    <r>
      <rPr>
        <sz val="12"/>
        <rFont val="Times New Roman"/>
        <family val="1"/>
        <charset val="204"/>
      </rPr>
      <t>шт</t>
    </r>
  </si>
  <si>
    <r>
      <rPr>
        <sz val="12"/>
        <rFont val="Times New Roman"/>
        <family val="1"/>
        <charset val="204"/>
      </rPr>
      <t>Чапаевский участок</t>
    </r>
  </si>
  <si>
    <t>Курумоченкий участок</t>
  </si>
  <si>
    <t>низкое качество</t>
  </si>
  <si>
    <t>уволился</t>
  </si>
  <si>
    <t>Ботинки кож.зимние на нитрил.МБС подошве/защ от пов темп 41р</t>
  </si>
  <si>
    <t>Ботинки кож.зимние на нитрил.МБС подошве/защ от пов темп 43р</t>
  </si>
  <si>
    <t>Костюм зимний утепл 112-116/182-188 муж</t>
  </si>
  <si>
    <t>пар</t>
  </si>
  <si>
    <t>ком</t>
  </si>
  <si>
    <r>
      <t>Ботинки кож.зимние на</t>
    </r>
    <r>
      <rPr>
        <vertAlign val="subscript"/>
        <sz val="11"/>
        <rFont val="Times New Roman"/>
        <family val="1"/>
        <charset val="204"/>
      </rPr>
      <t xml:space="preserve">; </t>
    </r>
    <r>
      <rPr>
        <sz val="11"/>
        <rFont val="Times New Roman"/>
        <family val="1"/>
        <charset val="204"/>
      </rPr>
      <t>нитрил.МБС подошве/защ от пов темп 37р</t>
    </r>
  </si>
  <si>
    <t>Неликвидные ТМЦ, Прочее</t>
  </si>
  <si>
    <t>Рубильник РПС-250А правый</t>
  </si>
  <si>
    <t>Разъединитель  РЕ 19-41 31160 1000А</t>
  </si>
  <si>
    <t>неприменимы, нет потребности</t>
  </si>
  <si>
    <t>неприменим, нет потребности</t>
  </si>
  <si>
    <t>материал с 2014г, невостребован</t>
  </si>
  <si>
    <t>поменяны ячеки (после замены)</t>
  </si>
  <si>
    <t>замена ячеек (после замены)</t>
  </si>
  <si>
    <t>Средняя цена б/з НДС</t>
  </si>
  <si>
    <t>Средняя стоимость б/з НДС</t>
  </si>
  <si>
    <t>Мыло туалетное твердое 100г</t>
  </si>
  <si>
    <t>Костюм зимний утепл 120-124/170-176 муж</t>
  </si>
  <si>
    <t>Разъединитель РЕ 19-41 31160 1000А</t>
  </si>
  <si>
    <t>Неликвидные ТМЦ, ДРР</t>
  </si>
  <si>
    <t>Самарские ЭС</t>
  </si>
  <si>
    <t>Группа учета Самара</t>
  </si>
  <si>
    <t>Средняя цена без НДС</t>
  </si>
  <si>
    <t>Средняя стоимость без НДС</t>
  </si>
  <si>
    <t>Эл.счетчик ТОПАЗ-220.1 кл.1ток 5-50А</t>
  </si>
  <si>
    <t>При объединении с ЗАО "СГЭС" 01.10.2015 данные приборы учета были оприходованы на склад группы учета Самары. Использование данных ПУ В дальнейшем не представляется целесообразным в связи с ненадежностью и низким уровнем технических параметров.</t>
  </si>
  <si>
    <t>Эл.счетчик ТОПАЗ-220.2 кл.2 ток 5-50А</t>
  </si>
  <si>
    <t>Эл.счетчик ТОПАЗ-220.2 кл.2 ток 5-50А (большой)</t>
  </si>
  <si>
    <t>Эл.счетчик ТОПАЗ-220.3 кл.1 ток 10-80А</t>
  </si>
  <si>
    <t>Эл.счетчик ТОПАЗ-220.3 кл.1 ток 10-80А(большой)</t>
  </si>
  <si>
    <t>Эл.счетчик ТОПАЗ-220.4 кл.2 ток 10-80А</t>
  </si>
  <si>
    <t>Эл.счетчик ТОПАЗ-220.4 кл.2 ток 10-80А(большой)</t>
  </si>
  <si>
    <t>Самара ЦС № 1 ДРР</t>
  </si>
  <si>
    <t>Трансформатор напряжения</t>
  </si>
  <si>
    <t>Данный материал не используется в дирекции ДРР, просим переместить для резервирования потребностей других служб компаний</t>
  </si>
  <si>
    <t>Самара ЦС № 3 ДРР</t>
  </si>
  <si>
    <t>Панель н/н ЩО-70</t>
  </si>
  <si>
    <t>Ранее была направлена СЗ 9270 от 11.09.2018 на имя Генерального директора АО "ССК" о перемещении данных материалов для нужд других дирекций, т.к. данный материал был оприходован ТД путем переноса в программе 1С 26.10.2015.</t>
  </si>
  <si>
    <t>Панель ЩО-70</t>
  </si>
  <si>
    <t>Самара ЦС Безымянский ДРР</t>
  </si>
  <si>
    <t>Щит ЩУ 3/1-174 У1IP54</t>
  </si>
  <si>
    <t>Для резервирования потребностей других служб компании</t>
  </si>
  <si>
    <t>Ставропольские ЭС ДРР</t>
  </si>
  <si>
    <t>Антенна CSM TELEOFIS mini SMA 5dB</t>
  </si>
  <si>
    <t>Переход на ПУ типа «Матрица". ТМЦ  для реализации через торговую сеть</t>
  </si>
  <si>
    <t>Блок питания для модема CSM TELEOFIS RX108-R RS485</t>
  </si>
  <si>
    <t>Модем CSM TELEOFIS RX108-R RS485</t>
  </si>
  <si>
    <t>МодеМ GSM IRZ МС52ГГ</t>
  </si>
  <si>
    <t>Центральные  ЭС ДРР, ЦС Смышляевка</t>
  </si>
  <si>
    <t>Эл.счетчик ТОПАЗ-220.3 кл.1 ток 10-80А однофазный (не выбирать)</t>
  </si>
  <si>
    <t>ЦС Челно-Вершины ДРР</t>
  </si>
  <si>
    <t>Крюк CS 16 плоский</t>
  </si>
  <si>
    <t>Ранее была направлена СЗ 9270 от 11.09.2018 на имя Генерального директора Мухаметшина В.С. С просьбой дать указание для внедрения данного материала в производство других служб компании</t>
  </si>
  <si>
    <t>Зажим 157.1</t>
  </si>
  <si>
    <t>Неликвидные ТМЦ, Осн. Транспортный</t>
  </si>
  <si>
    <t>Транспортная служба</t>
  </si>
  <si>
    <t>Осн. Транспортный, Механиков, 3</t>
  </si>
  <si>
    <t>Шина 12,00 R20 М-93</t>
  </si>
  <si>
    <t>Остатки ТМЦ после присоединения СГЭС. Автомобили выведены из эксплуатации</t>
  </si>
  <si>
    <t>Шина 1200x500-508 156F 16сл ШК ИПД 284</t>
  </si>
  <si>
    <t>Автомобиль выведен из эксплуатации</t>
  </si>
  <si>
    <t>Шина. 275/60 R20 Michelin Latitude Tour</t>
  </si>
  <si>
    <t>Шина 320-508(12.00-20) М-93 н/с 14 0LLI3</t>
  </si>
  <si>
    <t>ИТОГО:</t>
  </si>
  <si>
    <t>Тольятти Группа учета ДРР</t>
  </si>
  <si>
    <t>ИТОГО по ДРР:</t>
  </si>
  <si>
    <t>ИТОГО по Прочее:</t>
  </si>
  <si>
    <t>Самара г. ЦС Красноглинский ТД</t>
  </si>
  <si>
    <t>Самара г. ЦС Волжский ТД</t>
  </si>
  <si>
    <t>Самара г. ЦС Кряжский ТД</t>
  </si>
  <si>
    <t>ИТОГО по ТД:</t>
  </si>
  <si>
    <t>Перечень неликвидных товарно-материальных ценностей предназначенных для реализации АО "ССК"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</si>
</sst>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4"/>
  </cellStyleXfs>
  <cellXfs count="259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/>
    <xf numFmtId="0" fontId="5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3" borderId="4" xfId="0" applyFont="1" applyFill="1" applyBorder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/>
    <xf numFmtId="0" fontId="2" fillId="3" borderId="4" xfId="0" applyFont="1" applyFill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1" fillId="3" borderId="0" xfId="0" applyFont="1" applyFill="1"/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top"/>
    </xf>
    <xf numFmtId="0" fontId="3" fillId="0" borderId="4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2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2" fillId="0" borderId="10" xfId="0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9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top"/>
    </xf>
    <xf numFmtId="0" fontId="10" fillId="0" borderId="4" xfId="1"/>
    <xf numFmtId="0" fontId="9" fillId="0" borderId="4" xfId="1" applyFont="1" applyBorder="1" applyAlignment="1">
      <alignment horizontal="center" vertical="center"/>
    </xf>
    <xf numFmtId="0" fontId="10" fillId="3" borderId="4" xfId="1" applyFill="1"/>
    <xf numFmtId="0" fontId="10" fillId="0" borderId="4" xfId="1" applyBorder="1"/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0" fillId="4" borderId="6" xfId="1" applyFill="1" applyBorder="1" applyAlignment="1">
      <alignment horizontal="center" vertical="center"/>
    </xf>
    <xf numFmtId="0" fontId="10" fillId="0" borderId="4" xfId="1" applyAlignment="1">
      <alignment horizontal="center" vertical="center"/>
    </xf>
    <xf numFmtId="0" fontId="2" fillId="0" borderId="5" xfId="1" applyFont="1" applyBorder="1" applyAlignment="1">
      <alignment horizontal="center" vertical="top"/>
    </xf>
    <xf numFmtId="4" fontId="2" fillId="0" borderId="5" xfId="1" applyNumberFormat="1" applyFont="1" applyBorder="1" applyAlignment="1">
      <alignment horizontal="center" vertical="top"/>
    </xf>
    <xf numFmtId="0" fontId="1" fillId="0" borderId="5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top"/>
    </xf>
    <xf numFmtId="4" fontId="2" fillId="0" borderId="4" xfId="1" applyNumberFormat="1" applyFont="1" applyBorder="1" applyAlignment="1">
      <alignment horizontal="center" vertical="top"/>
    </xf>
    <xf numFmtId="0" fontId="2" fillId="0" borderId="4" xfId="1" applyFont="1" applyBorder="1" applyAlignment="1"/>
    <xf numFmtId="0" fontId="2" fillId="3" borderId="4" xfId="1" applyFont="1" applyFill="1" applyBorder="1" applyAlignment="1"/>
    <xf numFmtId="4" fontId="2" fillId="0" borderId="5" xfId="1" applyNumberFormat="1" applyFont="1" applyBorder="1" applyAlignment="1">
      <alignment horizontal="center" vertical="center" wrapText="1"/>
    </xf>
    <xf numFmtId="0" fontId="10" fillId="4" borderId="6" xfId="1" applyFill="1" applyBorder="1"/>
    <xf numFmtId="0" fontId="2" fillId="0" borderId="18" xfId="1" applyFont="1" applyBorder="1" applyAlignment="1">
      <alignment horizontal="center" vertical="center"/>
    </xf>
    <xf numFmtId="0" fontId="11" fillId="4" borderId="6" xfId="1" applyFont="1" applyFill="1" applyBorder="1" applyAlignment="1">
      <alignment wrapText="1"/>
    </xf>
    <xf numFmtId="0" fontId="10" fillId="4" borderId="6" xfId="1" applyFill="1" applyBorder="1" applyAlignment="1">
      <alignment wrapText="1"/>
    </xf>
    <xf numFmtId="0" fontId="10" fillId="0" borderId="6" xfId="1" applyBorder="1"/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0" fillId="0" borderId="4" xfId="1" applyAlignment="1"/>
    <xf numFmtId="0" fontId="2" fillId="0" borderId="5" xfId="1" applyFont="1" applyBorder="1" applyAlignment="1">
      <alignment horizontal="center" vertical="top" wrapText="1"/>
    </xf>
    <xf numFmtId="4" fontId="2" fillId="0" borderId="5" xfId="1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4" xfId="1" applyFont="1" applyBorder="1" applyAlignment="1">
      <alignment vertical="top"/>
    </xf>
    <xf numFmtId="0" fontId="2" fillId="0" borderId="4" xfId="1" applyFont="1" applyBorder="1" applyAlignment="1">
      <alignment horizontal="center" vertical="top"/>
    </xf>
    <xf numFmtId="0" fontId="2" fillId="0" borderId="4" xfId="1" applyFont="1" applyBorder="1" applyAlignment="1">
      <alignment horizontal="left" vertical="top"/>
    </xf>
    <xf numFmtId="0" fontId="2" fillId="0" borderId="20" xfId="1" applyFont="1" applyBorder="1" applyAlignment="1">
      <alignment horizontal="center" vertical="center"/>
    </xf>
    <xf numFmtId="0" fontId="10" fillId="0" borderId="5" xfId="1" applyBorder="1" applyAlignment="1">
      <alignment horizontal="center" vertical="center"/>
    </xf>
    <xf numFmtId="0" fontId="10" fillId="0" borderId="4" xfId="1" applyAlignment="1"/>
    <xf numFmtId="0" fontId="11" fillId="3" borderId="4" xfId="1" applyFont="1" applyFill="1"/>
    <xf numFmtId="4" fontId="10" fillId="0" borderId="5" xfId="1" applyNumberFormat="1" applyBorder="1" applyAlignment="1">
      <alignment horizontal="center" vertical="top"/>
    </xf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top"/>
    </xf>
    <xf numFmtId="4" fontId="10" fillId="0" borderId="10" xfId="1" applyNumberFormat="1" applyBorder="1" applyAlignment="1">
      <alignment horizontal="center" vertical="top"/>
    </xf>
    <xf numFmtId="4" fontId="2" fillId="0" borderId="10" xfId="1" applyNumberFormat="1" applyFont="1" applyBorder="1" applyAlignment="1">
      <alignment horizontal="center" vertical="top"/>
    </xf>
    <xf numFmtId="0" fontId="1" fillId="0" borderId="10" xfId="1" applyFont="1" applyBorder="1" applyAlignment="1">
      <alignment horizontal="left" vertical="top" wrapText="1"/>
    </xf>
    <xf numFmtId="0" fontId="10" fillId="0" borderId="22" xfId="1" applyBorder="1"/>
    <xf numFmtId="0" fontId="10" fillId="0" borderId="5" xfId="1" applyBorder="1"/>
    <xf numFmtId="4" fontId="10" fillId="0" borderId="5" xfId="1" applyNumberFormat="1" applyBorder="1"/>
    <xf numFmtId="4" fontId="12" fillId="0" borderId="5" xfId="1" applyNumberFormat="1" applyFont="1" applyBorder="1"/>
    <xf numFmtId="0" fontId="2" fillId="0" borderId="23" xfId="1" applyFont="1" applyBorder="1" applyAlignment="1">
      <alignment horizontal="center" vertical="center"/>
    </xf>
    <xf numFmtId="0" fontId="2" fillId="0" borderId="19" xfId="1" applyFont="1" applyBorder="1" applyAlignment="1"/>
    <xf numFmtId="0" fontId="2" fillId="3" borderId="19" xfId="1" applyFont="1" applyFill="1" applyBorder="1" applyAlignment="1"/>
    <xf numFmtId="0" fontId="2" fillId="3" borderId="21" xfId="1" applyFont="1" applyFill="1" applyBorder="1" applyAlignment="1">
      <alignment horizontal="center" vertical="top"/>
    </xf>
    <xf numFmtId="0" fontId="2" fillId="0" borderId="21" xfId="1" applyFont="1" applyBorder="1" applyAlignment="1">
      <alignment horizontal="center" vertical="top"/>
    </xf>
    <xf numFmtId="0" fontId="2" fillId="0" borderId="4" xfId="1" applyFont="1" applyBorder="1" applyAlignment="1">
      <alignment horizontal="justify" vertical="top"/>
    </xf>
    <xf numFmtId="0" fontId="2" fillId="0" borderId="8" xfId="1" applyFont="1" applyBorder="1" applyAlignment="1">
      <alignment vertical="top" wrapText="1"/>
    </xf>
    <xf numFmtId="0" fontId="2" fillId="0" borderId="4" xfId="1" applyFont="1" applyBorder="1" applyAlignment="1">
      <alignment horizontal="justify"/>
    </xf>
    <xf numFmtId="0" fontId="10" fillId="0" borderId="4" xfId="1" applyBorder="1" applyAlignment="1">
      <alignment vertical="top" wrapText="1"/>
    </xf>
    <xf numFmtId="0" fontId="2" fillId="0" borderId="4" xfId="1" applyFont="1" applyBorder="1" applyAlignment="1">
      <alignment horizontal="justify" vertical="center"/>
    </xf>
    <xf numFmtId="0" fontId="2" fillId="0" borderId="21" xfId="1" applyFont="1" applyFill="1" applyBorder="1" applyAlignment="1">
      <alignment horizontal="center"/>
    </xf>
    <xf numFmtId="0" fontId="10" fillId="0" borderId="4" xfId="1" applyFill="1"/>
    <xf numFmtId="0" fontId="11" fillId="4" borderId="6" xfId="1" applyFont="1" applyFill="1" applyBorder="1" applyAlignment="1">
      <alignment horizontal="left" vertical="top" wrapText="1"/>
    </xf>
    <xf numFmtId="4" fontId="12" fillId="0" borderId="1" xfId="1" applyNumberFormat="1" applyFont="1" applyBorder="1"/>
    <xf numFmtId="0" fontId="10" fillId="0" borderId="6" xfId="1" applyFill="1" applyBorder="1" applyAlignment="1">
      <alignment vertical="top" wrapText="1"/>
    </xf>
    <xf numFmtId="0" fontId="1" fillId="0" borderId="6" xfId="1" applyFont="1" applyBorder="1"/>
    <xf numFmtId="0" fontId="1" fillId="0" borderId="4" xfId="1" applyFont="1"/>
    <xf numFmtId="0" fontId="3" fillId="0" borderId="6" xfId="1" applyFont="1" applyBorder="1" applyAlignment="1">
      <alignment horizontal="center" vertical="center"/>
    </xf>
    <xf numFmtId="0" fontId="13" fillId="0" borderId="15" xfId="1" applyFont="1" applyBorder="1"/>
    <xf numFmtId="4" fontId="13" fillId="0" borderId="15" xfId="1" applyNumberFormat="1" applyFont="1" applyBorder="1"/>
    <xf numFmtId="0" fontId="12" fillId="0" borderId="4" xfId="1" applyFont="1"/>
    <xf numFmtId="0" fontId="13" fillId="0" borderId="4" xfId="1" applyFont="1" applyBorder="1" applyAlignment="1">
      <alignment horizontal="right"/>
    </xf>
    <xf numFmtId="4" fontId="12" fillId="0" borderId="4" xfId="1" applyNumberFormat="1" applyFont="1" applyBorder="1"/>
    <xf numFmtId="4" fontId="1" fillId="0" borderId="0" xfId="0" applyNumberFormat="1" applyFont="1"/>
    <xf numFmtId="4" fontId="2" fillId="0" borderId="10" xfId="0" applyNumberFormat="1" applyFont="1" applyBorder="1" applyAlignment="1">
      <alignment horizontal="center" vertical="center" wrapText="1"/>
    </xf>
    <xf numFmtId="4" fontId="10" fillId="0" borderId="4" xfId="1" applyNumberFormat="1" applyBorder="1"/>
    <xf numFmtId="4" fontId="1" fillId="0" borderId="4" xfId="0" applyNumberFormat="1" applyFont="1" applyFill="1" applyBorder="1" applyAlignment="1">
      <alignment horizontal="center"/>
    </xf>
    <xf numFmtId="4" fontId="10" fillId="0" borderId="4" xfId="1" applyNumberFormat="1"/>
    <xf numFmtId="4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top"/>
    </xf>
    <xf numFmtId="4" fontId="2" fillId="0" borderId="8" xfId="1" applyNumberFormat="1" applyFont="1" applyBorder="1" applyAlignment="1">
      <alignment horizontal="center" vertical="top"/>
    </xf>
    <xf numFmtId="4" fontId="2" fillId="0" borderId="4" xfId="1" applyNumberFormat="1" applyFont="1" applyBorder="1" applyAlignment="1"/>
    <xf numFmtId="4" fontId="2" fillId="0" borderId="21" xfId="1" applyNumberFormat="1" applyFont="1" applyBorder="1" applyAlignment="1">
      <alignment horizontal="center" vertical="top"/>
    </xf>
    <xf numFmtId="4" fontId="2" fillId="0" borderId="7" xfId="1" applyNumberFormat="1" applyFont="1" applyBorder="1" applyAlignment="1">
      <alignment horizontal="center" vertical="top"/>
    </xf>
    <xf numFmtId="4" fontId="2" fillId="0" borderId="21" xfId="1" applyNumberFormat="1" applyFont="1" applyFill="1" applyBorder="1" applyAlignment="1">
      <alignment horizontal="center"/>
    </xf>
    <xf numFmtId="4" fontId="2" fillId="0" borderId="4" xfId="1" applyNumberFormat="1" applyFont="1" applyBorder="1" applyAlignment="1">
      <alignment horizontal="center" vertical="top" wrapText="1"/>
    </xf>
    <xf numFmtId="4" fontId="2" fillId="0" borderId="18" xfId="1" applyNumberFormat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4" fontId="1" fillId="0" borderId="4" xfId="1" applyNumberFormat="1" applyFont="1"/>
    <xf numFmtId="4" fontId="12" fillId="0" borderId="4" xfId="1" applyNumberFormat="1" applyFont="1"/>
    <xf numFmtId="0" fontId="2" fillId="0" borderId="22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22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top"/>
    </xf>
    <xf numFmtId="4" fontId="1" fillId="0" borderId="4" xfId="1" applyNumberFormat="1" applyFont="1" applyBorder="1"/>
    <xf numFmtId="4" fontId="13" fillId="0" borderId="5" xfId="1" applyNumberFormat="1" applyFont="1" applyBorder="1"/>
    <xf numFmtId="0" fontId="6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0" fillId="0" borderId="4" xfId="1" applyFill="1" applyBorder="1" applyAlignment="1">
      <alignment vertical="top" wrapText="1"/>
    </xf>
    <xf numFmtId="4" fontId="2" fillId="0" borderId="0" xfId="0" applyNumberFormat="1" applyFont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top" wrapText="1"/>
    </xf>
    <xf numFmtId="0" fontId="1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/>
    </xf>
    <xf numFmtId="4" fontId="1" fillId="0" borderId="5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top" wrapText="1"/>
    </xf>
    <xf numFmtId="4" fontId="12" fillId="0" borderId="22" xfId="1" applyNumberFormat="1" applyFont="1" applyBorder="1"/>
    <xf numFmtId="0" fontId="1" fillId="0" borderId="5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left" vertical="top"/>
    </xf>
    <xf numFmtId="4" fontId="1" fillId="0" borderId="3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 wrapText="1"/>
    </xf>
    <xf numFmtId="4" fontId="1" fillId="0" borderId="1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top"/>
    </xf>
    <xf numFmtId="0" fontId="10" fillId="0" borderId="4" xfId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right"/>
    </xf>
    <xf numFmtId="0" fontId="13" fillId="0" borderId="2" xfId="1" applyFont="1" applyBorder="1" applyAlignment="1">
      <alignment horizontal="right"/>
    </xf>
    <xf numFmtId="0" fontId="13" fillId="0" borderId="3" xfId="1" applyFont="1" applyBorder="1" applyAlignment="1">
      <alignment horizontal="right"/>
    </xf>
    <xf numFmtId="0" fontId="3" fillId="0" borderId="25" xfId="1" applyFont="1" applyBorder="1" applyAlignment="1">
      <alignment horizontal="right"/>
    </xf>
    <xf numFmtId="0" fontId="3" fillId="0" borderId="26" xfId="1" applyFont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3" fillId="0" borderId="22" xfId="1" applyFont="1" applyBorder="1" applyAlignment="1">
      <alignment horizontal="right"/>
    </xf>
    <xf numFmtId="0" fontId="2" fillId="3" borderId="21" xfId="1" applyFont="1" applyFill="1" applyBorder="1" applyAlignment="1">
      <alignment horizontal="left"/>
    </xf>
    <xf numFmtId="0" fontId="2" fillId="0" borderId="1" xfId="1" applyFont="1" applyBorder="1" applyAlignment="1">
      <alignment horizontal="justify" vertical="top"/>
    </xf>
    <xf numFmtId="0" fontId="2" fillId="0" borderId="3" xfId="1" applyFont="1" applyBorder="1" applyAlignment="1">
      <alignment horizontal="justify" vertical="top"/>
    </xf>
    <xf numFmtId="0" fontId="2" fillId="0" borderId="1" xfId="1" applyFont="1" applyBorder="1" applyAlignment="1">
      <alignment horizontal="justify"/>
    </xf>
    <xf numFmtId="0" fontId="2" fillId="0" borderId="3" xfId="1" applyFont="1" applyBorder="1" applyAlignment="1">
      <alignment horizontal="justify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justify" wrapText="1"/>
    </xf>
    <xf numFmtId="0" fontId="2" fillId="0" borderId="3" xfId="1" applyFont="1" applyBorder="1" applyAlignment="1">
      <alignment horizontal="justify" wrapText="1"/>
    </xf>
    <xf numFmtId="0" fontId="2" fillId="0" borderId="1" xfId="1" applyFont="1" applyBorder="1" applyAlignment="1">
      <alignment horizontal="left" vertical="top"/>
    </xf>
    <xf numFmtId="0" fontId="2" fillId="0" borderId="3" xfId="1" applyFont="1" applyBorder="1" applyAlignment="1">
      <alignment horizontal="left" vertical="top"/>
    </xf>
    <xf numFmtId="0" fontId="11" fillId="4" borderId="17" xfId="1" applyFont="1" applyFill="1" applyBorder="1" applyAlignment="1">
      <alignment wrapText="1"/>
    </xf>
    <xf numFmtId="0" fontId="10" fillId="0" borderId="15" xfId="1" applyBorder="1" applyAlignment="1">
      <alignment wrapText="1"/>
    </xf>
    <xf numFmtId="0" fontId="3" fillId="2" borderId="2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3" borderId="4" xfId="1" applyFont="1" applyFill="1" applyBorder="1" applyAlignment="1">
      <alignment horizontal="left" vertical="top"/>
    </xf>
    <xf numFmtId="0" fontId="11" fillId="4" borderId="6" xfId="1" applyFont="1" applyFill="1" applyBorder="1" applyAlignment="1">
      <alignment vertical="top" wrapText="1"/>
    </xf>
    <xf numFmtId="0" fontId="10" fillId="0" borderId="6" xfId="1" applyBorder="1" applyAlignment="1">
      <alignment vertical="top" wrapText="1"/>
    </xf>
    <xf numFmtId="0" fontId="2" fillId="0" borderId="7" xfId="1" applyFont="1" applyBorder="1" applyAlignment="1">
      <alignment horizontal="justify" vertical="top"/>
    </xf>
    <xf numFmtId="0" fontId="2" fillId="0" borderId="9" xfId="1" applyFont="1" applyBorder="1" applyAlignment="1">
      <alignment horizontal="justify" vertical="top"/>
    </xf>
    <xf numFmtId="0" fontId="2" fillId="2" borderId="4" xfId="1" applyFont="1" applyFill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10" fillId="0" borderId="4" xfId="1" applyBorder="1" applyAlignment="1"/>
    <xf numFmtId="0" fontId="2" fillId="2" borderId="24" xfId="1" applyFont="1" applyFill="1" applyBorder="1" applyAlignment="1">
      <alignment horizontal="center"/>
    </xf>
    <xf numFmtId="0" fontId="2" fillId="0" borderId="1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10" fillId="4" borderId="6" xfId="1" applyFill="1" applyBorder="1" applyAlignment="1">
      <alignment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11" fillId="2" borderId="4" xfId="1" applyFont="1" applyFill="1" applyAlignment="1">
      <alignment horizontal="center"/>
    </xf>
    <xf numFmtId="0" fontId="10" fillId="2" borderId="4" xfId="1" applyFill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4" fontId="5" fillId="0" borderId="3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top" wrapText="1"/>
    </xf>
    <xf numFmtId="4" fontId="4" fillId="0" borderId="33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 wrapText="1"/>
    </xf>
    <xf numFmtId="4" fontId="10" fillId="0" borderId="3" xfId="1" applyNumberFormat="1" applyBorder="1"/>
    <xf numFmtId="0" fontId="4" fillId="0" borderId="34" xfId="0" applyFont="1" applyBorder="1" applyAlignment="1">
      <alignment horizontal="center" vertical="center" wrapText="1"/>
    </xf>
    <xf numFmtId="0" fontId="1" fillId="0" borderId="34" xfId="0" applyNumberFormat="1" applyFont="1" applyBorder="1" applyAlignment="1">
      <alignment horizontal="center" vertical="center"/>
    </xf>
    <xf numFmtId="0" fontId="10" fillId="0" borderId="5" xfId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"/>
  <sheetViews>
    <sheetView tabSelected="1" topLeftCell="A129" workbookViewId="0">
      <selection activeCell="B147" sqref="B147"/>
    </sheetView>
  </sheetViews>
  <sheetFormatPr defaultColWidth="9.140625" defaultRowHeight="15" x14ac:dyDescent="0.25"/>
  <cols>
    <col min="1" max="1" width="3.7109375" style="7" customWidth="1"/>
    <col min="2" max="2" width="45" style="43" customWidth="1"/>
    <col min="3" max="3" width="15.140625" style="8" customWidth="1"/>
    <col min="4" max="4" width="22.5703125" style="7" customWidth="1"/>
    <col min="5" max="6" width="11.5703125" style="152" hidden="1" customWidth="1"/>
    <col min="7" max="7" width="28" style="23" hidden="1" customWidth="1"/>
    <col min="8" max="8" width="14.42578125" style="23" customWidth="1"/>
    <col min="9" max="9" width="14.42578125" style="1" customWidth="1"/>
    <col min="10" max="10" width="9.140625" style="1"/>
    <col min="11" max="11" width="13.7109375" style="1" customWidth="1"/>
    <col min="12" max="16384" width="9.140625" style="1"/>
  </cols>
  <sheetData>
    <row r="1" spans="1:8" ht="49.5" customHeight="1" x14ac:dyDescent="0.25">
      <c r="A1" s="244" t="s">
        <v>174</v>
      </c>
      <c r="B1" s="244"/>
      <c r="C1" s="244"/>
      <c r="D1" s="244"/>
      <c r="E1" s="244"/>
      <c r="F1" s="244"/>
      <c r="G1" s="244"/>
    </row>
    <row r="2" spans="1:8" x14ac:dyDescent="0.25">
      <c r="A2" s="205" t="s">
        <v>27</v>
      </c>
      <c r="B2" s="205"/>
      <c r="C2" s="205"/>
      <c r="D2" s="205"/>
      <c r="E2" s="205"/>
      <c r="F2" s="205"/>
      <c r="G2" s="205"/>
      <c r="H2" s="42"/>
    </row>
    <row r="4" spans="1:8" ht="15.75" thickBot="1" x14ac:dyDescent="0.3">
      <c r="B4" s="44" t="s">
        <v>26</v>
      </c>
    </row>
    <row r="5" spans="1:8" s="7" customFormat="1" ht="45.75" thickBot="1" x14ac:dyDescent="0.25">
      <c r="A5" s="10" t="s">
        <v>4</v>
      </c>
      <c r="B5" s="9" t="s">
        <v>5</v>
      </c>
      <c r="C5" s="10" t="s">
        <v>22</v>
      </c>
      <c r="D5" s="2" t="s">
        <v>6</v>
      </c>
      <c r="E5" s="124" t="s">
        <v>117</v>
      </c>
      <c r="F5" s="124" t="s">
        <v>118</v>
      </c>
      <c r="G5" s="181" t="s">
        <v>24</v>
      </c>
      <c r="H5" s="25"/>
    </row>
    <row r="6" spans="1:8" ht="15.75" thickBot="1" x14ac:dyDescent="0.3">
      <c r="A6" s="2">
        <v>1</v>
      </c>
      <c r="B6" s="245" t="s">
        <v>7</v>
      </c>
      <c r="C6" s="9" t="s">
        <v>0</v>
      </c>
      <c r="D6" s="2">
        <v>15</v>
      </c>
      <c r="E6" s="154">
        <v>250.23</v>
      </c>
      <c r="F6" s="154">
        <f>D6*E6</f>
        <v>3753.45</v>
      </c>
      <c r="G6" s="197" t="s">
        <v>8</v>
      </c>
      <c r="H6" s="11"/>
    </row>
    <row r="7" spans="1:8" ht="15.75" thickBot="1" x14ac:dyDescent="0.3">
      <c r="A7" s="2">
        <v>2</v>
      </c>
      <c r="B7" s="245" t="s">
        <v>9</v>
      </c>
      <c r="C7" s="9" t="s">
        <v>0</v>
      </c>
      <c r="D7" s="2">
        <v>15</v>
      </c>
      <c r="E7" s="154">
        <v>187.97</v>
      </c>
      <c r="F7" s="154">
        <f t="shared" ref="F7:F14" si="0">D7*E7</f>
        <v>2819.55</v>
      </c>
      <c r="G7" s="197" t="s">
        <v>8</v>
      </c>
      <c r="H7" s="11"/>
    </row>
    <row r="8" spans="1:8" ht="30.75" thickBot="1" x14ac:dyDescent="0.3">
      <c r="A8" s="2">
        <v>3</v>
      </c>
      <c r="B8" s="246" t="s">
        <v>10</v>
      </c>
      <c r="C8" s="9" t="s">
        <v>0</v>
      </c>
      <c r="D8" s="2">
        <v>14</v>
      </c>
      <c r="E8" s="154">
        <v>44.31</v>
      </c>
      <c r="F8" s="154">
        <f t="shared" si="0"/>
        <v>620.34</v>
      </c>
      <c r="G8" s="197" t="s">
        <v>8</v>
      </c>
      <c r="H8" s="11"/>
    </row>
    <row r="9" spans="1:8" ht="15.75" thickBot="1" x14ac:dyDescent="0.3">
      <c r="A9" s="2">
        <v>4</v>
      </c>
      <c r="B9" s="245" t="s">
        <v>11</v>
      </c>
      <c r="C9" s="9" t="s">
        <v>0</v>
      </c>
      <c r="D9" s="2">
        <v>12</v>
      </c>
      <c r="E9" s="154">
        <v>54.21</v>
      </c>
      <c r="F9" s="154">
        <f t="shared" si="0"/>
        <v>650.52</v>
      </c>
      <c r="G9" s="197" t="s">
        <v>8</v>
      </c>
      <c r="H9" s="11"/>
    </row>
    <row r="10" spans="1:8" ht="15.75" thickBot="1" x14ac:dyDescent="0.3">
      <c r="A10" s="2">
        <v>5</v>
      </c>
      <c r="B10" s="245" t="s">
        <v>12</v>
      </c>
      <c r="C10" s="9" t="s">
        <v>0</v>
      </c>
      <c r="D10" s="2">
        <v>39</v>
      </c>
      <c r="E10" s="154">
        <v>66.760000000000005</v>
      </c>
      <c r="F10" s="154">
        <f t="shared" si="0"/>
        <v>2603.6400000000003</v>
      </c>
      <c r="G10" s="197" t="s">
        <v>8</v>
      </c>
      <c r="H10" s="11"/>
    </row>
    <row r="11" spans="1:8" ht="15.75" thickBot="1" x14ac:dyDescent="0.3">
      <c r="A11" s="2">
        <v>6</v>
      </c>
      <c r="B11" s="245" t="s">
        <v>13</v>
      </c>
      <c r="C11" s="9" t="s">
        <v>0</v>
      </c>
      <c r="D11" s="2">
        <v>28</v>
      </c>
      <c r="E11" s="154">
        <v>75.27</v>
      </c>
      <c r="F11" s="154">
        <f t="shared" si="0"/>
        <v>2107.56</v>
      </c>
      <c r="G11" s="197" t="s">
        <v>8</v>
      </c>
      <c r="H11" s="11"/>
    </row>
    <row r="12" spans="1:8" ht="15.75" thickBot="1" x14ac:dyDescent="0.3">
      <c r="A12" s="2">
        <v>7</v>
      </c>
      <c r="B12" s="245" t="s">
        <v>14</v>
      </c>
      <c r="C12" s="9" t="s">
        <v>0</v>
      </c>
      <c r="D12" s="2">
        <v>2</v>
      </c>
      <c r="E12" s="154">
        <v>1348.2</v>
      </c>
      <c r="F12" s="154">
        <f t="shared" si="0"/>
        <v>2696.4</v>
      </c>
      <c r="G12" s="197" t="s">
        <v>8</v>
      </c>
      <c r="H12" s="11"/>
    </row>
    <row r="13" spans="1:8" ht="15.75" thickBot="1" x14ac:dyDescent="0.3">
      <c r="A13" s="2">
        <v>8</v>
      </c>
      <c r="B13" s="245" t="s">
        <v>15</v>
      </c>
      <c r="C13" s="9" t="s">
        <v>0</v>
      </c>
      <c r="D13" s="2">
        <v>1</v>
      </c>
      <c r="E13" s="154">
        <v>6276.7</v>
      </c>
      <c r="F13" s="154">
        <f t="shared" si="0"/>
        <v>6276.7</v>
      </c>
      <c r="G13" s="197" t="s">
        <v>8</v>
      </c>
      <c r="H13" s="11"/>
    </row>
    <row r="14" spans="1:8" ht="30.75" thickBot="1" x14ac:dyDescent="0.3">
      <c r="A14" s="2">
        <v>9</v>
      </c>
      <c r="B14" s="246" t="s">
        <v>16</v>
      </c>
      <c r="C14" s="9" t="s">
        <v>0</v>
      </c>
      <c r="D14" s="2">
        <v>33</v>
      </c>
      <c r="E14" s="154">
        <v>253.8</v>
      </c>
      <c r="F14" s="154">
        <f t="shared" si="0"/>
        <v>8375.4</v>
      </c>
      <c r="G14" s="197" t="s">
        <v>8</v>
      </c>
    </row>
    <row r="15" spans="1:8" ht="15.75" thickBot="1" x14ac:dyDescent="0.3">
      <c r="A15" s="200" t="s">
        <v>166</v>
      </c>
      <c r="B15" s="201"/>
      <c r="C15" s="202"/>
      <c r="D15" s="87">
        <f>SUM(D6:D14)</f>
        <v>159</v>
      </c>
      <c r="E15" s="98"/>
      <c r="F15" s="99">
        <f>SUM(F6:F14)</f>
        <v>29903.559999999998</v>
      </c>
      <c r="G15" s="184"/>
      <c r="H15" s="11"/>
    </row>
    <row r="16" spans="1:8" x14ac:dyDescent="0.25">
      <c r="A16" s="121"/>
      <c r="B16" s="121"/>
      <c r="C16" s="121"/>
      <c r="D16" s="198"/>
      <c r="E16" s="125"/>
      <c r="F16" s="125"/>
      <c r="G16" s="122"/>
      <c r="H16" s="151"/>
    </row>
    <row r="17" spans="1:8" x14ac:dyDescent="0.25">
      <c r="A17" s="121"/>
      <c r="B17" s="121"/>
      <c r="C17" s="121"/>
      <c r="D17" s="198"/>
      <c r="E17" s="125"/>
      <c r="F17" s="125"/>
      <c r="G17" s="122"/>
      <c r="H17" s="151"/>
    </row>
    <row r="18" spans="1:8" ht="15.75" thickBot="1" x14ac:dyDescent="0.3">
      <c r="A18" s="6"/>
      <c r="B18" s="28" t="s">
        <v>23</v>
      </c>
      <c r="C18" s="6"/>
      <c r="D18" s="4"/>
      <c r="E18" s="153"/>
      <c r="F18" s="153"/>
      <c r="G18" s="41"/>
      <c r="H18" s="27"/>
    </row>
    <row r="19" spans="1:8" ht="45.75" thickBot="1" x14ac:dyDescent="0.3">
      <c r="A19" s="10" t="s">
        <v>4</v>
      </c>
      <c r="B19" s="9" t="s">
        <v>5</v>
      </c>
      <c r="C19" s="10" t="s">
        <v>22</v>
      </c>
      <c r="D19" s="2" t="s">
        <v>6</v>
      </c>
      <c r="E19" s="124" t="s">
        <v>117</v>
      </c>
      <c r="F19" s="124" t="s">
        <v>118</v>
      </c>
      <c r="G19" s="181" t="s">
        <v>24</v>
      </c>
      <c r="H19" s="25"/>
    </row>
    <row r="20" spans="1:8" ht="15.75" thickBot="1" x14ac:dyDescent="0.3">
      <c r="A20" s="2">
        <v>1</v>
      </c>
      <c r="B20" s="195" t="s">
        <v>17</v>
      </c>
      <c r="C20" s="9" t="s">
        <v>0</v>
      </c>
      <c r="D20" s="2">
        <v>8</v>
      </c>
      <c r="E20" s="154">
        <v>1079.78</v>
      </c>
      <c r="F20" s="154">
        <f>D20*E20</f>
        <v>8638.24</v>
      </c>
      <c r="G20" s="197" t="s">
        <v>18</v>
      </c>
      <c r="H20" s="11"/>
    </row>
    <row r="21" spans="1:8" ht="15.75" thickBot="1" x14ac:dyDescent="0.3">
      <c r="A21" s="2">
        <v>2</v>
      </c>
      <c r="B21" s="190" t="s">
        <v>19</v>
      </c>
      <c r="C21" s="9" t="s">
        <v>0</v>
      </c>
      <c r="D21" s="2">
        <v>12</v>
      </c>
      <c r="E21" s="154">
        <v>1365.54</v>
      </c>
      <c r="F21" s="154">
        <f t="shared" ref="F21:F24" si="1">D21*E21</f>
        <v>16386.48</v>
      </c>
      <c r="G21" s="197" t="s">
        <v>18</v>
      </c>
      <c r="H21" s="11"/>
    </row>
    <row r="22" spans="1:8" ht="36" customHeight="1" thickBot="1" x14ac:dyDescent="0.3">
      <c r="A22" s="2">
        <v>3</v>
      </c>
      <c r="B22" s="195" t="s">
        <v>29</v>
      </c>
      <c r="C22" s="9" t="s">
        <v>0</v>
      </c>
      <c r="D22" s="2">
        <v>5</v>
      </c>
      <c r="E22" s="154">
        <v>1271.19</v>
      </c>
      <c r="F22" s="154">
        <f t="shared" si="1"/>
        <v>6355.9500000000007</v>
      </c>
      <c r="G22" s="197" t="s">
        <v>18</v>
      </c>
      <c r="H22" s="11"/>
    </row>
    <row r="23" spans="1:8" ht="30.75" thickBot="1" x14ac:dyDescent="0.3">
      <c r="A23" s="2">
        <v>4</v>
      </c>
      <c r="B23" s="195" t="s">
        <v>28</v>
      </c>
      <c r="C23" s="9" t="s">
        <v>0</v>
      </c>
      <c r="D23" s="2">
        <v>4</v>
      </c>
      <c r="E23" s="154">
        <v>1224.72</v>
      </c>
      <c r="F23" s="154">
        <f t="shared" si="1"/>
        <v>4898.88</v>
      </c>
      <c r="G23" s="197" t="s">
        <v>18</v>
      </c>
      <c r="H23" s="11"/>
    </row>
    <row r="24" spans="1:8" ht="15.75" thickBot="1" x14ac:dyDescent="0.3">
      <c r="A24" s="2">
        <v>5</v>
      </c>
      <c r="B24" s="190" t="s">
        <v>20</v>
      </c>
      <c r="C24" s="9" t="s">
        <v>0</v>
      </c>
      <c r="D24" s="2">
        <v>3</v>
      </c>
      <c r="E24" s="154">
        <v>6276.7</v>
      </c>
      <c r="F24" s="154">
        <f t="shared" si="1"/>
        <v>18830.099999999999</v>
      </c>
      <c r="G24" s="197" t="s">
        <v>18</v>
      </c>
      <c r="H24" s="11"/>
    </row>
    <row r="25" spans="1:8" ht="15.75" thickBot="1" x14ac:dyDescent="0.3">
      <c r="A25" s="200" t="s">
        <v>166</v>
      </c>
      <c r="B25" s="201"/>
      <c r="C25" s="202"/>
      <c r="D25" s="87">
        <f>SUM(D20:D24)</f>
        <v>32</v>
      </c>
      <c r="E25" s="98"/>
      <c r="F25" s="99">
        <f>SUM(F20:F24)</f>
        <v>55109.65</v>
      </c>
      <c r="G25" s="184"/>
      <c r="H25" s="11"/>
    </row>
    <row r="26" spans="1:8" x14ac:dyDescent="0.25">
      <c r="A26" s="4"/>
      <c r="B26" s="158"/>
      <c r="C26" s="159"/>
      <c r="D26" s="4"/>
      <c r="E26" s="153"/>
      <c r="F26" s="153"/>
      <c r="G26" s="11"/>
      <c r="H26" s="11"/>
    </row>
    <row r="28" spans="1:8" x14ac:dyDescent="0.25">
      <c r="A28" s="205" t="s">
        <v>31</v>
      </c>
      <c r="B28" s="205"/>
      <c r="C28" s="205"/>
      <c r="D28" s="205"/>
      <c r="E28" s="205"/>
      <c r="F28" s="205"/>
      <c r="G28" s="205"/>
      <c r="H28" s="42"/>
    </row>
    <row r="29" spans="1:8" ht="15.75" thickBot="1" x14ac:dyDescent="0.3">
      <c r="A29" s="1"/>
      <c r="B29" s="45" t="s">
        <v>32</v>
      </c>
      <c r="C29" s="1"/>
      <c r="G29" s="49"/>
      <c r="H29" s="12"/>
    </row>
    <row r="30" spans="1:8" ht="45.75" thickBot="1" x14ac:dyDescent="0.3">
      <c r="A30" s="14" t="s">
        <v>4</v>
      </c>
      <c r="B30" s="46" t="s">
        <v>5</v>
      </c>
      <c r="C30" s="14" t="s">
        <v>22</v>
      </c>
      <c r="D30" s="15" t="s">
        <v>6</v>
      </c>
      <c r="E30" s="124" t="s">
        <v>117</v>
      </c>
      <c r="F30" s="124" t="s">
        <v>118</v>
      </c>
      <c r="G30" s="181" t="s">
        <v>24</v>
      </c>
      <c r="H30" s="25"/>
    </row>
    <row r="31" spans="1:8" s="12" customFormat="1" ht="38.25" customHeight="1" thickBot="1" x14ac:dyDescent="0.25">
      <c r="A31" s="17">
        <v>1</v>
      </c>
      <c r="B31" s="47" t="s">
        <v>33</v>
      </c>
      <c r="C31" s="18" t="s">
        <v>0</v>
      </c>
      <c r="D31" s="19">
        <v>1</v>
      </c>
      <c r="E31" s="155">
        <v>1903.42</v>
      </c>
      <c r="F31" s="248">
        <f>D31*E31</f>
        <v>1903.42</v>
      </c>
      <c r="G31" s="247" t="s">
        <v>38</v>
      </c>
      <c r="H31" s="38"/>
    </row>
    <row r="32" spans="1:8" s="12" customFormat="1" ht="38.25" customHeight="1" thickBot="1" x14ac:dyDescent="0.25">
      <c r="A32" s="20">
        <v>2</v>
      </c>
      <c r="B32" s="48" t="s">
        <v>34</v>
      </c>
      <c r="C32" s="16" t="s">
        <v>0</v>
      </c>
      <c r="D32" s="13">
        <v>1</v>
      </c>
      <c r="E32" s="168">
        <v>1344.08</v>
      </c>
      <c r="F32" s="248">
        <f>D32*E32</f>
        <v>1344.08</v>
      </c>
      <c r="G32" s="247" t="s">
        <v>38</v>
      </c>
      <c r="H32" s="38"/>
    </row>
    <row r="33" spans="1:8" s="12" customFormat="1" ht="38.25" customHeight="1" thickBot="1" x14ac:dyDescent="0.25">
      <c r="A33" s="20">
        <v>3</v>
      </c>
      <c r="B33" s="48" t="s">
        <v>35</v>
      </c>
      <c r="C33" s="16" t="s">
        <v>37</v>
      </c>
      <c r="D33" s="13">
        <v>1</v>
      </c>
      <c r="E33" s="168">
        <v>1685.38</v>
      </c>
      <c r="F33" s="248">
        <f>D33*E33</f>
        <v>1685.38</v>
      </c>
      <c r="G33" s="247" t="s">
        <v>38</v>
      </c>
      <c r="H33" s="38"/>
    </row>
    <row r="34" spans="1:8" s="12" customFormat="1" ht="14.25" customHeight="1" thickBot="1" x14ac:dyDescent="0.25">
      <c r="A34" s="200" t="s">
        <v>166</v>
      </c>
      <c r="B34" s="201"/>
      <c r="C34" s="202"/>
      <c r="D34" s="87">
        <f>SUM(D31:D33)</f>
        <v>3</v>
      </c>
      <c r="E34" s="98"/>
      <c r="F34" s="99">
        <f>SUM(F29:F33)</f>
        <v>4932.88</v>
      </c>
      <c r="G34" s="184"/>
      <c r="H34" s="38"/>
    </row>
    <row r="35" spans="1:8" s="12" customFormat="1" ht="38.25" customHeight="1" x14ac:dyDescent="0.2">
      <c r="A35" s="25"/>
      <c r="B35" s="160"/>
      <c r="C35" s="159"/>
      <c r="D35" s="161"/>
      <c r="E35" s="162"/>
      <c r="F35" s="162"/>
      <c r="G35" s="163"/>
      <c r="H35" s="38"/>
    </row>
    <row r="36" spans="1:8" s="12" customFormat="1" ht="16.5" customHeight="1" thickBot="1" x14ac:dyDescent="0.25">
      <c r="A36" s="25"/>
      <c r="B36" s="45" t="s">
        <v>170</v>
      </c>
      <c r="C36" s="159"/>
      <c r="D36" s="161"/>
      <c r="E36" s="162"/>
      <c r="F36" s="162"/>
      <c r="G36" s="163"/>
      <c r="H36" s="38"/>
    </row>
    <row r="37" spans="1:8" s="12" customFormat="1" ht="45.75" customHeight="1" thickBot="1" x14ac:dyDescent="0.25">
      <c r="A37" s="14" t="s">
        <v>4</v>
      </c>
      <c r="B37" s="46" t="s">
        <v>5</v>
      </c>
      <c r="C37" s="10" t="s">
        <v>22</v>
      </c>
      <c r="D37" s="15" t="s">
        <v>6</v>
      </c>
      <c r="E37" s="124" t="s">
        <v>117</v>
      </c>
      <c r="F37" s="124" t="s">
        <v>118</v>
      </c>
      <c r="G37" s="181" t="s">
        <v>24</v>
      </c>
      <c r="H37" s="38"/>
    </row>
    <row r="38" spans="1:8" s="12" customFormat="1" ht="38.25" customHeight="1" thickBot="1" x14ac:dyDescent="0.25">
      <c r="A38" s="29">
        <v>1</v>
      </c>
      <c r="B38" s="164" t="s">
        <v>36</v>
      </c>
      <c r="C38" s="165" t="s">
        <v>0</v>
      </c>
      <c r="D38" s="166">
        <v>11</v>
      </c>
      <c r="E38" s="167">
        <v>1068</v>
      </c>
      <c r="F38" s="167">
        <f>D38*E38</f>
        <v>11748</v>
      </c>
      <c r="G38" s="247" t="s">
        <v>38</v>
      </c>
      <c r="H38" s="38"/>
    </row>
    <row r="39" spans="1:8" ht="15.75" thickBot="1" x14ac:dyDescent="0.3">
      <c r="A39" s="200" t="s">
        <v>166</v>
      </c>
      <c r="B39" s="201"/>
      <c r="C39" s="202"/>
      <c r="D39" s="87">
        <f>SUM(D38)</f>
        <v>11</v>
      </c>
      <c r="E39" s="98"/>
      <c r="F39" s="99">
        <f>SUM(F38)</f>
        <v>11748</v>
      </c>
      <c r="G39" s="184"/>
    </row>
    <row r="42" spans="1:8" ht="15.75" thickBot="1" x14ac:dyDescent="0.3">
      <c r="B42" s="44" t="s">
        <v>39</v>
      </c>
    </row>
    <row r="43" spans="1:8" ht="45.75" thickBot="1" x14ac:dyDescent="0.3">
      <c r="A43" s="14" t="s">
        <v>4</v>
      </c>
      <c r="B43" s="46" t="s">
        <v>5</v>
      </c>
      <c r="C43" s="14" t="s">
        <v>22</v>
      </c>
      <c r="D43" s="15" t="s">
        <v>6</v>
      </c>
      <c r="E43" s="124" t="s">
        <v>117</v>
      </c>
      <c r="F43" s="124" t="s">
        <v>118</v>
      </c>
      <c r="G43" s="181" t="s">
        <v>24</v>
      </c>
      <c r="H43" s="25"/>
    </row>
    <row r="44" spans="1:8" ht="15.75" thickBot="1" x14ac:dyDescent="0.3">
      <c r="A44" s="29">
        <v>1</v>
      </c>
      <c r="B44" s="174" t="s">
        <v>2</v>
      </c>
      <c r="C44" s="176" t="s">
        <v>0</v>
      </c>
      <c r="D44" s="176">
        <v>40</v>
      </c>
      <c r="E44" s="178">
        <v>123.99</v>
      </c>
      <c r="F44" s="178">
        <f>D44*E44</f>
        <v>4959.5999999999995</v>
      </c>
      <c r="G44" s="249" t="s">
        <v>40</v>
      </c>
      <c r="H44" s="39"/>
    </row>
    <row r="45" spans="1:8" ht="15.75" thickBot="1" x14ac:dyDescent="0.3">
      <c r="A45" s="29">
        <v>2</v>
      </c>
      <c r="B45" s="174" t="s">
        <v>41</v>
      </c>
      <c r="C45" s="176" t="s">
        <v>0</v>
      </c>
      <c r="D45" s="169">
        <v>4</v>
      </c>
      <c r="E45" s="178">
        <v>60.44</v>
      </c>
      <c r="F45" s="178">
        <f t="shared" ref="F45:F78" si="2">D45*E45</f>
        <v>241.76</v>
      </c>
      <c r="G45" s="249" t="s">
        <v>40</v>
      </c>
      <c r="H45" s="39"/>
    </row>
    <row r="46" spans="1:8" ht="26.25" thickBot="1" x14ac:dyDescent="0.3">
      <c r="A46" s="29">
        <v>3</v>
      </c>
      <c r="B46" s="174" t="s">
        <v>42</v>
      </c>
      <c r="C46" s="176" t="s">
        <v>21</v>
      </c>
      <c r="D46" s="176">
        <v>29</v>
      </c>
      <c r="E46" s="178">
        <v>204.48</v>
      </c>
      <c r="F46" s="178">
        <f t="shared" si="2"/>
        <v>5929.92</v>
      </c>
      <c r="G46" s="249" t="s">
        <v>40</v>
      </c>
      <c r="H46" s="39"/>
    </row>
    <row r="47" spans="1:8" ht="15.75" thickBot="1" x14ac:dyDescent="0.3">
      <c r="A47" s="29">
        <v>4</v>
      </c>
      <c r="B47" s="174" t="s">
        <v>43</v>
      </c>
      <c r="C47" s="176" t="s">
        <v>0</v>
      </c>
      <c r="D47" s="176">
        <v>25</v>
      </c>
      <c r="E47" s="178">
        <v>83</v>
      </c>
      <c r="F47" s="178">
        <f t="shared" si="2"/>
        <v>2075</v>
      </c>
      <c r="G47" s="249" t="s">
        <v>40</v>
      </c>
      <c r="H47" s="39"/>
    </row>
    <row r="48" spans="1:8" ht="26.25" thickBot="1" x14ac:dyDescent="0.3">
      <c r="A48" s="173">
        <v>5</v>
      </c>
      <c r="B48" s="177" t="s">
        <v>44</v>
      </c>
      <c r="C48" s="176" t="s">
        <v>3</v>
      </c>
      <c r="D48" s="176">
        <v>50</v>
      </c>
      <c r="E48" s="178">
        <v>120</v>
      </c>
      <c r="F48" s="178">
        <f t="shared" si="2"/>
        <v>6000</v>
      </c>
      <c r="G48" s="249" t="s">
        <v>40</v>
      </c>
      <c r="H48" s="39"/>
    </row>
    <row r="49" spans="1:8" ht="26.25" thickBot="1" x14ac:dyDescent="0.3">
      <c r="A49" s="29">
        <v>6</v>
      </c>
      <c r="B49" s="174" t="s">
        <v>45</v>
      </c>
      <c r="C49" s="169" t="s">
        <v>3</v>
      </c>
      <c r="D49" s="176">
        <v>40</v>
      </c>
      <c r="E49" s="178">
        <v>132</v>
      </c>
      <c r="F49" s="178">
        <f t="shared" si="2"/>
        <v>5280</v>
      </c>
      <c r="G49" s="249" t="s">
        <v>40</v>
      </c>
      <c r="H49" s="39"/>
    </row>
    <row r="50" spans="1:8" ht="26.25" thickBot="1" x14ac:dyDescent="0.3">
      <c r="A50" s="29">
        <v>7</v>
      </c>
      <c r="B50" s="174" t="s">
        <v>46</v>
      </c>
      <c r="C50" s="176" t="s">
        <v>3</v>
      </c>
      <c r="D50" s="176">
        <v>50</v>
      </c>
      <c r="E50" s="178">
        <v>106.63</v>
      </c>
      <c r="F50" s="178">
        <f t="shared" si="2"/>
        <v>5331.5</v>
      </c>
      <c r="G50" s="249" t="s">
        <v>40</v>
      </c>
      <c r="H50" s="39"/>
    </row>
    <row r="51" spans="1:8" ht="26.25" thickBot="1" x14ac:dyDescent="0.3">
      <c r="A51" s="29">
        <v>8</v>
      </c>
      <c r="B51" s="174" t="s">
        <v>47</v>
      </c>
      <c r="C51" s="176" t="s">
        <v>3</v>
      </c>
      <c r="D51" s="176">
        <v>50</v>
      </c>
      <c r="E51" s="178">
        <v>72.03</v>
      </c>
      <c r="F51" s="178">
        <f t="shared" si="2"/>
        <v>3601.5</v>
      </c>
      <c r="G51" s="249" t="s">
        <v>40</v>
      </c>
      <c r="H51" s="39"/>
    </row>
    <row r="52" spans="1:8" ht="15.75" thickBot="1" x14ac:dyDescent="0.3">
      <c r="A52" s="29">
        <v>9</v>
      </c>
      <c r="B52" s="174" t="s">
        <v>48</v>
      </c>
      <c r="C52" s="176" t="s">
        <v>1</v>
      </c>
      <c r="D52" s="176">
        <v>15</v>
      </c>
      <c r="E52" s="178">
        <v>51.53</v>
      </c>
      <c r="F52" s="178">
        <f t="shared" si="2"/>
        <v>772.95</v>
      </c>
      <c r="G52" s="249" t="s">
        <v>40</v>
      </c>
      <c r="H52" s="39"/>
    </row>
    <row r="53" spans="1:8" ht="15.75" thickBot="1" x14ac:dyDescent="0.3">
      <c r="A53" s="29">
        <v>10</v>
      </c>
      <c r="B53" s="174" t="s">
        <v>41</v>
      </c>
      <c r="C53" s="176" t="s">
        <v>0</v>
      </c>
      <c r="D53" s="176">
        <v>4</v>
      </c>
      <c r="E53" s="178">
        <v>60.44</v>
      </c>
      <c r="F53" s="178">
        <f>D53*E53</f>
        <v>241.76</v>
      </c>
      <c r="G53" s="249" t="s">
        <v>40</v>
      </c>
      <c r="H53" s="39"/>
    </row>
    <row r="54" spans="1:8" ht="15.75" thickBot="1" x14ac:dyDescent="0.3">
      <c r="A54" s="200" t="s">
        <v>166</v>
      </c>
      <c r="B54" s="201"/>
      <c r="C54" s="202"/>
      <c r="D54" s="87">
        <f>SUM(D44:D53)</f>
        <v>307</v>
      </c>
      <c r="E54" s="98"/>
      <c r="F54" s="99">
        <f>SUM(F44:F53)</f>
        <v>34433.99</v>
      </c>
      <c r="G54" s="184"/>
      <c r="H54" s="39"/>
    </row>
    <row r="55" spans="1:8" x14ac:dyDescent="0.25">
      <c r="A55" s="25"/>
      <c r="B55" s="39"/>
      <c r="C55" s="169"/>
      <c r="D55" s="169"/>
      <c r="E55" s="170"/>
      <c r="F55" s="170"/>
      <c r="G55" s="39"/>
      <c r="H55" s="39"/>
    </row>
    <row r="56" spans="1:8" x14ac:dyDescent="0.25">
      <c r="A56" s="25"/>
      <c r="B56" s="39"/>
      <c r="C56" s="169"/>
      <c r="D56" s="169"/>
      <c r="E56" s="170"/>
      <c r="F56" s="170"/>
      <c r="G56" s="39"/>
      <c r="H56" s="39"/>
    </row>
    <row r="57" spans="1:8" ht="15.75" thickBot="1" x14ac:dyDescent="0.3">
      <c r="A57" s="171"/>
      <c r="B57" s="172" t="s">
        <v>171</v>
      </c>
      <c r="C57" s="169"/>
      <c r="D57" s="169"/>
      <c r="E57" s="170"/>
      <c r="F57" s="170"/>
      <c r="G57" s="39"/>
      <c r="H57" s="39"/>
    </row>
    <row r="58" spans="1:8" ht="45.75" thickBot="1" x14ac:dyDescent="0.3">
      <c r="A58" s="14" t="s">
        <v>4</v>
      </c>
      <c r="B58" s="46" t="s">
        <v>5</v>
      </c>
      <c r="C58" s="14" t="s">
        <v>22</v>
      </c>
      <c r="D58" s="15" t="s">
        <v>6</v>
      </c>
      <c r="E58" s="252" t="s">
        <v>117</v>
      </c>
      <c r="F58" s="141" t="s">
        <v>118</v>
      </c>
      <c r="G58" s="181" t="s">
        <v>24</v>
      </c>
      <c r="H58" s="39"/>
    </row>
    <row r="59" spans="1:8" ht="15.75" thickBot="1" x14ac:dyDescent="0.3">
      <c r="A59" s="29">
        <v>1</v>
      </c>
      <c r="B59" s="174" t="s">
        <v>49</v>
      </c>
      <c r="C59" s="176" t="s">
        <v>0</v>
      </c>
      <c r="D59" s="176">
        <v>27</v>
      </c>
      <c r="E59" s="253">
        <v>37.049999999999997</v>
      </c>
      <c r="F59" s="250">
        <f t="shared" si="2"/>
        <v>1000.3499999999999</v>
      </c>
      <c r="G59" s="249" t="s">
        <v>40</v>
      </c>
      <c r="H59" s="39"/>
    </row>
    <row r="60" spans="1:8" ht="15.75" thickBot="1" x14ac:dyDescent="0.3">
      <c r="A60" s="29">
        <v>2</v>
      </c>
      <c r="B60" s="174" t="s">
        <v>50</v>
      </c>
      <c r="C60" s="176" t="s">
        <v>0</v>
      </c>
      <c r="D60" s="256">
        <v>89</v>
      </c>
      <c r="E60" s="254">
        <v>55.08</v>
      </c>
      <c r="F60" s="251">
        <f t="shared" si="2"/>
        <v>4902.12</v>
      </c>
      <c r="G60" s="249" t="s">
        <v>40</v>
      </c>
      <c r="H60" s="39"/>
    </row>
    <row r="61" spans="1:8" ht="26.25" thickBot="1" x14ac:dyDescent="0.3">
      <c r="A61" s="29">
        <v>3</v>
      </c>
      <c r="B61" s="174" t="s">
        <v>51</v>
      </c>
      <c r="C61" s="169" t="s">
        <v>0</v>
      </c>
      <c r="D61" s="176">
        <v>25</v>
      </c>
      <c r="E61" s="253">
        <v>263.04000000000002</v>
      </c>
      <c r="F61" s="250">
        <f t="shared" si="2"/>
        <v>6576.0000000000009</v>
      </c>
      <c r="G61" s="249" t="s">
        <v>40</v>
      </c>
      <c r="H61" s="39"/>
    </row>
    <row r="62" spans="1:8" ht="15.75" thickBot="1" x14ac:dyDescent="0.3">
      <c r="A62" s="29">
        <v>4</v>
      </c>
      <c r="B62" s="174" t="s">
        <v>52</v>
      </c>
      <c r="C62" s="176" t="s">
        <v>0</v>
      </c>
      <c r="D62" s="176">
        <v>42</v>
      </c>
      <c r="E62" s="253">
        <v>21.51</v>
      </c>
      <c r="F62" s="250">
        <f t="shared" si="2"/>
        <v>903.42000000000007</v>
      </c>
      <c r="G62" s="249" t="s">
        <v>40</v>
      </c>
      <c r="H62" s="39"/>
    </row>
    <row r="63" spans="1:8" ht="15.75" thickBot="1" x14ac:dyDescent="0.3">
      <c r="A63" s="29">
        <v>5</v>
      </c>
      <c r="B63" s="174" t="s">
        <v>53</v>
      </c>
      <c r="C63" s="176" t="s">
        <v>0</v>
      </c>
      <c r="D63" s="176">
        <v>47</v>
      </c>
      <c r="E63" s="253">
        <v>20.7</v>
      </c>
      <c r="F63" s="250">
        <f t="shared" si="2"/>
        <v>972.9</v>
      </c>
      <c r="G63" s="249" t="s">
        <v>40</v>
      </c>
      <c r="H63" s="39"/>
    </row>
    <row r="64" spans="1:8" ht="15.75" thickBot="1" x14ac:dyDescent="0.3">
      <c r="A64" s="29">
        <v>6</v>
      </c>
      <c r="B64" s="174" t="s">
        <v>54</v>
      </c>
      <c r="C64" s="169" t="s">
        <v>0</v>
      </c>
      <c r="D64" s="176">
        <v>29</v>
      </c>
      <c r="E64" s="253">
        <v>31.32</v>
      </c>
      <c r="F64" s="250">
        <f t="shared" si="2"/>
        <v>908.28</v>
      </c>
      <c r="G64" s="249" t="s">
        <v>40</v>
      </c>
      <c r="H64" s="39"/>
    </row>
    <row r="65" spans="1:8" ht="15.75" thickBot="1" x14ac:dyDescent="0.3">
      <c r="A65" s="29">
        <v>7</v>
      </c>
      <c r="B65" s="174" t="s">
        <v>55</v>
      </c>
      <c r="C65" s="176" t="s">
        <v>0</v>
      </c>
      <c r="D65" s="256">
        <v>30</v>
      </c>
      <c r="E65" s="253">
        <v>37.81</v>
      </c>
      <c r="F65" s="250">
        <f t="shared" si="2"/>
        <v>1134.3000000000002</v>
      </c>
      <c r="G65" s="249" t="s">
        <v>40</v>
      </c>
      <c r="H65" s="39"/>
    </row>
    <row r="66" spans="1:8" ht="15.75" thickBot="1" x14ac:dyDescent="0.3">
      <c r="A66" s="29">
        <v>8</v>
      </c>
      <c r="B66" s="174" t="s">
        <v>56</v>
      </c>
      <c r="C66" s="176" t="s">
        <v>0</v>
      </c>
      <c r="D66" s="176">
        <v>35</v>
      </c>
      <c r="E66" s="253">
        <v>17.48</v>
      </c>
      <c r="F66" s="250">
        <f t="shared" si="2"/>
        <v>611.80000000000007</v>
      </c>
      <c r="G66" s="249" t="s">
        <v>40</v>
      </c>
      <c r="H66" s="39"/>
    </row>
    <row r="67" spans="1:8" ht="15.75" thickBot="1" x14ac:dyDescent="0.3">
      <c r="A67" s="29">
        <v>9</v>
      </c>
      <c r="B67" s="174" t="s">
        <v>57</v>
      </c>
      <c r="C67" s="176" t="s">
        <v>0</v>
      </c>
      <c r="D67" s="256">
        <v>54</v>
      </c>
      <c r="E67" s="253">
        <v>40.78</v>
      </c>
      <c r="F67" s="250">
        <f t="shared" si="2"/>
        <v>2202.12</v>
      </c>
      <c r="G67" s="249" t="s">
        <v>40</v>
      </c>
      <c r="H67" s="39"/>
    </row>
    <row r="68" spans="1:8" ht="15.75" thickBot="1" x14ac:dyDescent="0.3">
      <c r="A68" s="29">
        <v>10</v>
      </c>
      <c r="B68" s="174" t="s">
        <v>58</v>
      </c>
      <c r="C68" s="176" t="s">
        <v>0</v>
      </c>
      <c r="D68" s="176">
        <v>40</v>
      </c>
      <c r="E68" s="253">
        <v>16.95</v>
      </c>
      <c r="F68" s="250">
        <f t="shared" si="2"/>
        <v>678</v>
      </c>
      <c r="G68" s="249" t="s">
        <v>40</v>
      </c>
      <c r="H68" s="39"/>
    </row>
    <row r="69" spans="1:8" ht="15.75" thickBot="1" x14ac:dyDescent="0.3">
      <c r="A69" s="29">
        <v>11</v>
      </c>
      <c r="B69" s="174" t="s">
        <v>59</v>
      </c>
      <c r="C69" s="169" t="s">
        <v>0</v>
      </c>
      <c r="D69" s="176">
        <v>49</v>
      </c>
      <c r="E69" s="253">
        <v>20.6</v>
      </c>
      <c r="F69" s="250">
        <f t="shared" si="2"/>
        <v>1009.4000000000001</v>
      </c>
      <c r="G69" s="249" t="s">
        <v>40</v>
      </c>
      <c r="H69" s="39"/>
    </row>
    <row r="70" spans="1:8" ht="15.75" thickBot="1" x14ac:dyDescent="0.3">
      <c r="A70" s="29">
        <v>12</v>
      </c>
      <c r="B70" s="174" t="s">
        <v>60</v>
      </c>
      <c r="C70" s="176" t="s">
        <v>0</v>
      </c>
      <c r="D70" s="256">
        <v>398</v>
      </c>
      <c r="E70" s="253">
        <v>15.48</v>
      </c>
      <c r="F70" s="250">
        <f t="shared" si="2"/>
        <v>6161.04</v>
      </c>
      <c r="G70" s="249" t="s">
        <v>40</v>
      </c>
      <c r="H70" s="39"/>
    </row>
    <row r="71" spans="1:8" ht="15.75" thickBot="1" x14ac:dyDescent="0.3">
      <c r="A71" s="29">
        <v>13</v>
      </c>
      <c r="B71" s="174" t="s">
        <v>61</v>
      </c>
      <c r="C71" s="176" t="s">
        <v>0</v>
      </c>
      <c r="D71" s="176">
        <v>30</v>
      </c>
      <c r="E71" s="253">
        <v>25.8</v>
      </c>
      <c r="F71" s="250">
        <f t="shared" si="2"/>
        <v>774</v>
      </c>
      <c r="G71" s="249" t="s">
        <v>40</v>
      </c>
      <c r="H71" s="39"/>
    </row>
    <row r="72" spans="1:8" ht="15.75" thickBot="1" x14ac:dyDescent="0.3">
      <c r="A72" s="29">
        <v>14</v>
      </c>
      <c r="B72" s="174" t="s">
        <v>62</v>
      </c>
      <c r="C72" s="176" t="s">
        <v>0</v>
      </c>
      <c r="D72" s="256">
        <v>30</v>
      </c>
      <c r="E72" s="253">
        <v>32.56</v>
      </c>
      <c r="F72" s="250">
        <f t="shared" si="2"/>
        <v>976.80000000000007</v>
      </c>
      <c r="G72" s="249" t="s">
        <v>40</v>
      </c>
      <c r="H72" s="39"/>
    </row>
    <row r="73" spans="1:8" ht="15.75" thickBot="1" x14ac:dyDescent="0.3">
      <c r="A73" s="29">
        <v>15</v>
      </c>
      <c r="B73" s="175" t="s">
        <v>63</v>
      </c>
      <c r="C73" s="180" t="s">
        <v>0</v>
      </c>
      <c r="D73" s="176">
        <v>20</v>
      </c>
      <c r="E73" s="253">
        <v>14.87</v>
      </c>
      <c r="F73" s="250">
        <f t="shared" si="2"/>
        <v>297.39999999999998</v>
      </c>
      <c r="G73" s="249" t="s">
        <v>40</v>
      </c>
      <c r="H73" s="39"/>
    </row>
    <row r="74" spans="1:8" ht="15.75" thickBot="1" x14ac:dyDescent="0.3">
      <c r="A74" s="29">
        <v>16</v>
      </c>
      <c r="B74" s="174" t="s">
        <v>64</v>
      </c>
      <c r="C74" s="176" t="s">
        <v>0</v>
      </c>
      <c r="D74" s="176">
        <v>30</v>
      </c>
      <c r="E74" s="253">
        <v>15.95</v>
      </c>
      <c r="F74" s="250">
        <f t="shared" si="2"/>
        <v>478.5</v>
      </c>
      <c r="G74" s="249" t="s">
        <v>40</v>
      </c>
      <c r="H74" s="39"/>
    </row>
    <row r="75" spans="1:8" ht="15.75" thickBot="1" x14ac:dyDescent="0.3">
      <c r="A75" s="29">
        <v>17</v>
      </c>
      <c r="B75" s="174" t="s">
        <v>65</v>
      </c>
      <c r="C75" s="176" t="s">
        <v>0</v>
      </c>
      <c r="D75" s="176">
        <v>18</v>
      </c>
      <c r="E75" s="253">
        <v>78.88</v>
      </c>
      <c r="F75" s="250">
        <f t="shared" si="2"/>
        <v>1419.84</v>
      </c>
      <c r="G75" s="249" t="s">
        <v>40</v>
      </c>
      <c r="H75" s="39"/>
    </row>
    <row r="76" spans="1:8" ht="15.75" thickBot="1" x14ac:dyDescent="0.3">
      <c r="A76" s="29">
        <v>18</v>
      </c>
      <c r="B76" s="174" t="s">
        <v>66</v>
      </c>
      <c r="C76" s="176" t="s">
        <v>0</v>
      </c>
      <c r="D76" s="176">
        <v>26</v>
      </c>
      <c r="E76" s="253">
        <v>68.63</v>
      </c>
      <c r="F76" s="250">
        <f t="shared" si="2"/>
        <v>1784.3799999999999</v>
      </c>
      <c r="G76" s="249" t="s">
        <v>40</v>
      </c>
      <c r="H76" s="39"/>
    </row>
    <row r="77" spans="1:8" ht="15.75" thickBot="1" x14ac:dyDescent="0.3">
      <c r="A77" s="29">
        <v>19</v>
      </c>
      <c r="B77" s="174" t="s">
        <v>67</v>
      </c>
      <c r="C77" s="176" t="s">
        <v>0</v>
      </c>
      <c r="D77" s="256">
        <v>96</v>
      </c>
      <c r="E77" s="253">
        <v>55.08</v>
      </c>
      <c r="F77" s="250">
        <f t="shared" si="2"/>
        <v>5287.68</v>
      </c>
      <c r="G77" s="249" t="s">
        <v>40</v>
      </c>
      <c r="H77" s="39"/>
    </row>
    <row r="78" spans="1:8" ht="15.75" thickBot="1" x14ac:dyDescent="0.3">
      <c r="A78" s="179">
        <v>20</v>
      </c>
      <c r="B78" s="174" t="s">
        <v>68</v>
      </c>
      <c r="C78" s="176" t="s">
        <v>69</v>
      </c>
      <c r="D78" s="176">
        <v>10</v>
      </c>
      <c r="E78" s="253">
        <v>355.93</v>
      </c>
      <c r="F78" s="250">
        <f t="shared" si="2"/>
        <v>3559.3</v>
      </c>
      <c r="G78" s="249" t="s">
        <v>40</v>
      </c>
      <c r="H78" s="39"/>
    </row>
    <row r="79" spans="1:8" ht="15.75" thickBot="1" x14ac:dyDescent="0.3">
      <c r="A79" s="200" t="s">
        <v>166</v>
      </c>
      <c r="B79" s="201"/>
      <c r="C79" s="202"/>
      <c r="D79" s="87">
        <f>SUM(D59:D78)</f>
        <v>1125</v>
      </c>
      <c r="E79" s="255"/>
      <c r="F79" s="99">
        <f>SUM(F59:F78)</f>
        <v>41637.630000000005</v>
      </c>
      <c r="G79" s="184"/>
      <c r="H79" s="39"/>
    </row>
    <row r="80" spans="1:8" x14ac:dyDescent="0.25">
      <c r="A80" s="25"/>
      <c r="B80" s="39"/>
      <c r="C80" s="169"/>
      <c r="D80" s="169"/>
      <c r="E80" s="170"/>
      <c r="F80" s="170"/>
      <c r="G80" s="39"/>
      <c r="H80" s="39"/>
    </row>
    <row r="81" spans="1:8" x14ac:dyDescent="0.25">
      <c r="A81" s="21"/>
      <c r="B81" s="49"/>
      <c r="C81" s="22"/>
      <c r="D81" s="21"/>
      <c r="E81" s="156"/>
      <c r="F81" s="156"/>
    </row>
    <row r="82" spans="1:8" ht="15.75" thickBot="1" x14ac:dyDescent="0.3">
      <c r="B82" s="44" t="s">
        <v>172</v>
      </c>
    </row>
    <row r="83" spans="1:8" ht="45.75" thickBot="1" x14ac:dyDescent="0.3">
      <c r="A83" s="14" t="s">
        <v>4</v>
      </c>
      <c r="B83" s="46" t="s">
        <v>5</v>
      </c>
      <c r="C83" s="14" t="s">
        <v>22</v>
      </c>
      <c r="D83" s="15" t="s">
        <v>6</v>
      </c>
      <c r="E83" s="124" t="s">
        <v>117</v>
      </c>
      <c r="F83" s="141" t="s">
        <v>118</v>
      </c>
      <c r="G83" s="181" t="s">
        <v>24</v>
      </c>
      <c r="H83" s="25"/>
    </row>
    <row r="84" spans="1:8" ht="15.75" thickBot="1" x14ac:dyDescent="0.3">
      <c r="A84" s="2">
        <v>1</v>
      </c>
      <c r="B84" s="3" t="s">
        <v>70</v>
      </c>
      <c r="C84" s="29" t="s">
        <v>71</v>
      </c>
      <c r="D84" s="29">
        <v>100</v>
      </c>
      <c r="E84" s="182">
        <v>21.96</v>
      </c>
      <c r="F84" s="182">
        <f>D84*E84</f>
        <v>2196</v>
      </c>
      <c r="G84" s="183" t="s">
        <v>113</v>
      </c>
      <c r="H84" s="5"/>
    </row>
    <row r="85" spans="1:8" ht="15.75" thickBot="1" x14ac:dyDescent="0.3">
      <c r="A85" s="2">
        <v>2</v>
      </c>
      <c r="B85" s="3" t="s">
        <v>72</v>
      </c>
      <c r="C85" s="29" t="s">
        <v>71</v>
      </c>
      <c r="D85" s="29">
        <v>30</v>
      </c>
      <c r="E85" s="182">
        <v>198.52</v>
      </c>
      <c r="F85" s="182">
        <f>D85*E85</f>
        <v>5955.6</v>
      </c>
      <c r="G85" s="183" t="s">
        <v>112</v>
      </c>
      <c r="H85" s="5"/>
    </row>
    <row r="86" spans="1:8" ht="15.75" thickBot="1" x14ac:dyDescent="0.3">
      <c r="A86" s="200" t="s">
        <v>166</v>
      </c>
      <c r="B86" s="201"/>
      <c r="C86" s="202"/>
      <c r="D86" s="87">
        <f>SUM(D84:D85)</f>
        <v>130</v>
      </c>
      <c r="E86" s="98"/>
      <c r="F86" s="99">
        <f>SUM(F84:F85)</f>
        <v>8151.6</v>
      </c>
      <c r="G86" s="184"/>
    </row>
    <row r="89" spans="1:8" x14ac:dyDescent="0.25">
      <c r="A89" s="205" t="s">
        <v>73</v>
      </c>
      <c r="B89" s="205"/>
      <c r="C89" s="205"/>
      <c r="D89" s="205"/>
      <c r="E89" s="205"/>
      <c r="F89" s="205"/>
      <c r="G89" s="205"/>
      <c r="H89" s="42"/>
    </row>
    <row r="90" spans="1:8" ht="16.5" thickBot="1" x14ac:dyDescent="0.3">
      <c r="B90" s="24" t="s">
        <v>74</v>
      </c>
      <c r="C90" s="12"/>
      <c r="D90" s="21"/>
      <c r="E90" s="156"/>
      <c r="F90" s="156"/>
      <c r="G90" s="49"/>
      <c r="H90" s="12"/>
    </row>
    <row r="91" spans="1:8" ht="45.75" thickBot="1" x14ac:dyDescent="0.3">
      <c r="A91" s="14" t="s">
        <v>4</v>
      </c>
      <c r="B91" s="46" t="s">
        <v>5</v>
      </c>
      <c r="C91" s="14" t="s">
        <v>22</v>
      </c>
      <c r="D91" s="15" t="s">
        <v>6</v>
      </c>
      <c r="E91" s="124" t="s">
        <v>117</v>
      </c>
      <c r="F91" s="141" t="s">
        <v>118</v>
      </c>
      <c r="G91" s="181" t="s">
        <v>24</v>
      </c>
      <c r="H91" s="25"/>
    </row>
    <row r="92" spans="1:8" s="12" customFormat="1" ht="26.25" thickBot="1" x14ac:dyDescent="0.25">
      <c r="A92" s="29">
        <v>1</v>
      </c>
      <c r="B92" s="185" t="s">
        <v>75</v>
      </c>
      <c r="C92" s="186" t="s">
        <v>3</v>
      </c>
      <c r="D92" s="142">
        <v>339</v>
      </c>
      <c r="E92" s="182">
        <v>4.87</v>
      </c>
      <c r="F92" s="182">
        <f>D92*E92</f>
        <v>1650.93</v>
      </c>
      <c r="G92" s="183" t="s">
        <v>25</v>
      </c>
      <c r="H92" s="5"/>
    </row>
    <row r="93" spans="1:8" s="12" customFormat="1" ht="26.25" thickBot="1" x14ac:dyDescent="0.25">
      <c r="A93" s="29">
        <v>2</v>
      </c>
      <c r="B93" s="185" t="s">
        <v>76</v>
      </c>
      <c r="C93" s="187" t="s">
        <v>77</v>
      </c>
      <c r="D93" s="142">
        <v>0.21099999999999999</v>
      </c>
      <c r="E93" s="157">
        <v>8262.7000000000007</v>
      </c>
      <c r="F93" s="182">
        <v>1743.43</v>
      </c>
      <c r="G93" s="183" t="s">
        <v>25</v>
      </c>
      <c r="H93" s="5"/>
    </row>
    <row r="94" spans="1:8" s="12" customFormat="1" ht="26.25" thickBot="1" x14ac:dyDescent="0.25">
      <c r="A94" s="29">
        <v>3</v>
      </c>
      <c r="B94" s="188" t="s">
        <v>78</v>
      </c>
      <c r="C94" s="187" t="s">
        <v>0</v>
      </c>
      <c r="D94" s="142">
        <v>400</v>
      </c>
      <c r="E94" s="182">
        <v>1.23</v>
      </c>
      <c r="F94" s="182">
        <f t="shared" ref="F94" si="3">D94*E94</f>
        <v>492</v>
      </c>
      <c r="G94" s="183" t="s">
        <v>25</v>
      </c>
      <c r="H94" s="5"/>
    </row>
    <row r="95" spans="1:8" ht="15.75" thickBot="1" x14ac:dyDescent="0.3">
      <c r="A95" s="200" t="s">
        <v>166</v>
      </c>
      <c r="B95" s="201"/>
      <c r="C95" s="202"/>
      <c r="D95" s="87">
        <f>SUM(D92:D94)</f>
        <v>739.21100000000001</v>
      </c>
      <c r="E95" s="98"/>
      <c r="F95" s="99">
        <f>SUM(F92:F94)</f>
        <v>3886.36</v>
      </c>
      <c r="G95" s="184"/>
    </row>
    <row r="98" spans="1:8" s="26" customFormat="1" ht="15.75" thickBot="1" x14ac:dyDescent="0.25">
      <c r="A98" s="25"/>
      <c r="B98" s="28" t="s">
        <v>82</v>
      </c>
      <c r="C98" s="27"/>
      <c r="D98" s="25"/>
      <c r="E98" s="157"/>
      <c r="F98" s="157"/>
      <c r="G98" s="41"/>
      <c r="H98" s="27"/>
    </row>
    <row r="99" spans="1:8" s="26" customFormat="1" ht="45.75" thickBot="1" x14ac:dyDescent="0.25">
      <c r="A99" s="14" t="s">
        <v>4</v>
      </c>
      <c r="B99" s="46" t="s">
        <v>5</v>
      </c>
      <c r="C99" s="14" t="s">
        <v>22</v>
      </c>
      <c r="D99" s="15" t="s">
        <v>6</v>
      </c>
      <c r="E99" s="124" t="s">
        <v>117</v>
      </c>
      <c r="F99" s="124" t="s">
        <v>118</v>
      </c>
      <c r="G99" s="181" t="s">
        <v>24</v>
      </c>
      <c r="H99" s="25"/>
    </row>
    <row r="100" spans="1:8" s="12" customFormat="1" ht="26.25" thickBot="1" x14ac:dyDescent="0.25">
      <c r="A100" s="29">
        <v>1</v>
      </c>
      <c r="B100" s="185" t="s">
        <v>84</v>
      </c>
      <c r="C100" s="29" t="s">
        <v>3</v>
      </c>
      <c r="D100" s="142">
        <v>40</v>
      </c>
      <c r="E100" s="182">
        <v>15.66</v>
      </c>
      <c r="F100" s="182">
        <f>D100*E100</f>
        <v>626.4</v>
      </c>
      <c r="G100" s="183" t="s">
        <v>25</v>
      </c>
      <c r="H100" s="5"/>
    </row>
    <row r="101" spans="1:8" s="12" customFormat="1" ht="26.25" thickBot="1" x14ac:dyDescent="0.25">
      <c r="A101" s="29">
        <v>2</v>
      </c>
      <c r="B101" s="3" t="s">
        <v>85</v>
      </c>
      <c r="C101" s="29" t="s">
        <v>0</v>
      </c>
      <c r="D101" s="142">
        <v>2</v>
      </c>
      <c r="E101" s="182">
        <v>601.52</v>
      </c>
      <c r="F101" s="182">
        <f t="shared" ref="F101:F102" si="4">D101*E101</f>
        <v>1203.04</v>
      </c>
      <c r="G101" s="183" t="s">
        <v>25</v>
      </c>
      <c r="H101" s="5"/>
    </row>
    <row r="102" spans="1:8" s="12" customFormat="1" ht="26.25" thickBot="1" x14ac:dyDescent="0.25">
      <c r="A102" s="29">
        <v>3</v>
      </c>
      <c r="B102" s="3" t="s">
        <v>86</v>
      </c>
      <c r="C102" s="29" t="s">
        <v>0</v>
      </c>
      <c r="D102" s="142">
        <v>5</v>
      </c>
      <c r="E102" s="182">
        <v>3873.61</v>
      </c>
      <c r="F102" s="182">
        <f t="shared" si="4"/>
        <v>19368.05</v>
      </c>
      <c r="G102" s="183" t="s">
        <v>25</v>
      </c>
      <c r="H102" s="5"/>
    </row>
    <row r="103" spans="1:8" s="12" customFormat="1" ht="13.5" thickBot="1" x14ac:dyDescent="0.25">
      <c r="A103" s="200" t="s">
        <v>166</v>
      </c>
      <c r="B103" s="201"/>
      <c r="C103" s="202"/>
      <c r="D103" s="87">
        <f>SUM(D100:D102)</f>
        <v>47</v>
      </c>
      <c r="E103" s="98"/>
      <c r="F103" s="99">
        <f>SUM(F100:F102)</f>
        <v>21197.489999999998</v>
      </c>
      <c r="G103" s="184"/>
    </row>
    <row r="104" spans="1:8" s="12" customFormat="1" ht="12.75" x14ac:dyDescent="0.2">
      <c r="A104" s="21"/>
      <c r="B104" s="49"/>
      <c r="D104" s="21"/>
      <c r="E104" s="156"/>
      <c r="F104" s="156"/>
      <c r="G104" s="49"/>
    </row>
    <row r="105" spans="1:8" s="12" customFormat="1" ht="12.75" x14ac:dyDescent="0.2">
      <c r="A105" s="21"/>
      <c r="B105" s="49"/>
      <c r="D105" s="21"/>
      <c r="E105" s="156"/>
      <c r="F105" s="156"/>
      <c r="G105" s="49"/>
    </row>
    <row r="106" spans="1:8" s="12" customFormat="1" ht="15.75" thickBot="1" x14ac:dyDescent="0.25">
      <c r="A106" s="21"/>
      <c r="B106" s="28" t="s">
        <v>83</v>
      </c>
      <c r="D106" s="21"/>
      <c r="E106" s="156"/>
      <c r="F106" s="156"/>
      <c r="G106" s="49"/>
    </row>
    <row r="107" spans="1:8" s="12" customFormat="1" ht="45.75" thickBot="1" x14ac:dyDescent="0.25">
      <c r="A107" s="14" t="s">
        <v>4</v>
      </c>
      <c r="B107" s="46" t="s">
        <v>5</v>
      </c>
      <c r="C107" s="14" t="s">
        <v>22</v>
      </c>
      <c r="D107" s="15" t="s">
        <v>6</v>
      </c>
      <c r="E107" s="124" t="s">
        <v>117</v>
      </c>
      <c r="F107" s="124" t="s">
        <v>118</v>
      </c>
      <c r="G107" s="181" t="s">
        <v>24</v>
      </c>
      <c r="H107" s="25"/>
    </row>
    <row r="108" spans="1:8" s="12" customFormat="1" ht="26.25" thickBot="1" x14ac:dyDescent="0.25">
      <c r="A108" s="29">
        <v>1</v>
      </c>
      <c r="B108" s="185" t="s">
        <v>79</v>
      </c>
      <c r="C108" s="29" t="s">
        <v>0</v>
      </c>
      <c r="D108" s="142">
        <v>4</v>
      </c>
      <c r="E108" s="182">
        <v>935.82</v>
      </c>
      <c r="F108" s="182">
        <f>D108*E108</f>
        <v>3743.28</v>
      </c>
      <c r="G108" s="183" t="s">
        <v>25</v>
      </c>
      <c r="H108" s="5"/>
    </row>
    <row r="109" spans="1:8" s="12" customFormat="1" ht="26.25" thickBot="1" x14ac:dyDescent="0.25">
      <c r="A109" s="29">
        <v>2</v>
      </c>
      <c r="B109" s="185" t="s">
        <v>80</v>
      </c>
      <c r="C109" s="29" t="s">
        <v>0</v>
      </c>
      <c r="D109" s="257">
        <v>35</v>
      </c>
      <c r="E109" s="182">
        <v>96.94</v>
      </c>
      <c r="F109" s="182">
        <f t="shared" ref="F109:F110" si="5">D109*E109</f>
        <v>3392.9</v>
      </c>
      <c r="G109" s="183" t="s">
        <v>25</v>
      </c>
      <c r="H109" s="5"/>
    </row>
    <row r="110" spans="1:8" s="12" customFormat="1" ht="26.25" thickBot="1" x14ac:dyDescent="0.25">
      <c r="A110" s="29">
        <v>3</v>
      </c>
      <c r="B110" s="188" t="s">
        <v>81</v>
      </c>
      <c r="C110" s="29" t="s">
        <v>0</v>
      </c>
      <c r="D110" s="142">
        <v>2</v>
      </c>
      <c r="E110" s="182">
        <v>3251</v>
      </c>
      <c r="F110" s="182">
        <f t="shared" si="5"/>
        <v>6502</v>
      </c>
      <c r="G110" s="183" t="s">
        <v>25</v>
      </c>
      <c r="H110" s="5"/>
    </row>
    <row r="111" spans="1:8" s="12" customFormat="1" ht="13.5" thickBot="1" x14ac:dyDescent="0.25">
      <c r="A111" s="200" t="s">
        <v>166</v>
      </c>
      <c r="B111" s="201"/>
      <c r="C111" s="202"/>
      <c r="D111" s="87">
        <f>SUM(D108:D110)</f>
        <v>41</v>
      </c>
      <c r="E111" s="98"/>
      <c r="F111" s="99">
        <f>SUM(F108:F110)</f>
        <v>13638.18</v>
      </c>
      <c r="G111" s="184"/>
      <c r="H111" s="23"/>
    </row>
    <row r="112" spans="1:8" s="12" customFormat="1" ht="12.75" x14ac:dyDescent="0.2">
      <c r="A112" s="21"/>
      <c r="B112" s="49"/>
      <c r="C112" s="22"/>
      <c r="D112" s="21"/>
      <c r="E112" s="156"/>
      <c r="F112" s="156"/>
      <c r="G112" s="23"/>
      <c r="H112" s="23"/>
    </row>
    <row r="113" spans="1:8" s="12" customFormat="1" ht="12.75" x14ac:dyDescent="0.2">
      <c r="A113" s="21"/>
      <c r="B113" s="49"/>
      <c r="C113" s="22"/>
      <c r="D113" s="21"/>
      <c r="E113" s="156"/>
      <c r="F113" s="156"/>
      <c r="G113" s="23"/>
      <c r="H113" s="23"/>
    </row>
    <row r="114" spans="1:8" x14ac:dyDescent="0.25">
      <c r="A114" s="205" t="s">
        <v>87</v>
      </c>
      <c r="B114" s="205"/>
      <c r="C114" s="205"/>
      <c r="D114" s="205"/>
      <c r="E114" s="205"/>
      <c r="F114" s="205"/>
      <c r="G114" s="205"/>
      <c r="H114" s="42"/>
    </row>
    <row r="115" spans="1:8" ht="15.75" thickBot="1" x14ac:dyDescent="0.3">
      <c r="A115" s="21"/>
      <c r="B115" s="44" t="s">
        <v>88</v>
      </c>
      <c r="C115" s="22"/>
      <c r="D115" s="21"/>
      <c r="E115" s="156"/>
      <c r="F115" s="156"/>
    </row>
    <row r="116" spans="1:8" ht="45.75" thickBot="1" x14ac:dyDescent="0.3">
      <c r="A116" s="10" t="s">
        <v>4</v>
      </c>
      <c r="B116" s="9" t="s">
        <v>5</v>
      </c>
      <c r="C116" s="10" t="s">
        <v>22</v>
      </c>
      <c r="D116" s="2" t="s">
        <v>6</v>
      </c>
      <c r="E116" s="124" t="s">
        <v>117</v>
      </c>
      <c r="F116" s="124" t="s">
        <v>118</v>
      </c>
      <c r="G116" s="181" t="s">
        <v>24</v>
      </c>
      <c r="H116" s="25"/>
    </row>
    <row r="117" spans="1:8" ht="15.75" thickBot="1" x14ac:dyDescent="0.3">
      <c r="A117" s="2">
        <v>1</v>
      </c>
      <c r="B117" s="190" t="s">
        <v>89</v>
      </c>
      <c r="C117" s="2" t="s">
        <v>1</v>
      </c>
      <c r="D117" s="191">
        <v>261</v>
      </c>
      <c r="E117" s="154">
        <v>61.64</v>
      </c>
      <c r="F117" s="154">
        <f>D117*E117</f>
        <v>16088.04</v>
      </c>
      <c r="G117" s="192" t="s">
        <v>114</v>
      </c>
      <c r="H117" s="40"/>
    </row>
    <row r="118" spans="1:8" ht="15.75" thickBot="1" x14ac:dyDescent="0.3">
      <c r="A118" s="2">
        <v>2</v>
      </c>
      <c r="B118" s="190" t="s">
        <v>90</v>
      </c>
      <c r="C118" s="2" t="s">
        <v>0</v>
      </c>
      <c r="D118" s="191">
        <v>17</v>
      </c>
      <c r="E118" s="154">
        <v>931.47</v>
      </c>
      <c r="F118" s="154">
        <f>D118*E118</f>
        <v>15834.99</v>
      </c>
      <c r="G118" s="192" t="s">
        <v>114</v>
      </c>
      <c r="H118" s="11"/>
    </row>
    <row r="119" spans="1:8" ht="15.75" thickBot="1" x14ac:dyDescent="0.3">
      <c r="A119" s="200" t="s">
        <v>166</v>
      </c>
      <c r="B119" s="201"/>
      <c r="C119" s="202"/>
      <c r="D119" s="87">
        <f>SUM(D117:D118)</f>
        <v>278</v>
      </c>
      <c r="E119" s="98"/>
      <c r="F119" s="99">
        <f>SUM(F116:F118)</f>
        <v>31923.03</v>
      </c>
      <c r="G119" s="197"/>
    </row>
    <row r="122" spans="1:8" x14ac:dyDescent="0.25">
      <c r="A122" s="205" t="s">
        <v>91</v>
      </c>
      <c r="B122" s="205"/>
      <c r="C122" s="205"/>
      <c r="D122" s="205"/>
      <c r="E122" s="205"/>
      <c r="F122" s="205"/>
      <c r="G122" s="205"/>
      <c r="H122" s="42"/>
    </row>
    <row r="123" spans="1:8" ht="15.75" thickBot="1" x14ac:dyDescent="0.3">
      <c r="B123" s="44" t="s">
        <v>92</v>
      </c>
    </row>
    <row r="124" spans="1:8" ht="45.75" thickBot="1" x14ac:dyDescent="0.3">
      <c r="A124" s="14" t="s">
        <v>4</v>
      </c>
      <c r="B124" s="46" t="s">
        <v>5</v>
      </c>
      <c r="C124" s="14" t="s">
        <v>22</v>
      </c>
      <c r="D124" s="15" t="s">
        <v>6</v>
      </c>
      <c r="E124" s="124" t="s">
        <v>117</v>
      </c>
      <c r="F124" s="124" t="s">
        <v>118</v>
      </c>
      <c r="G124" s="181" t="s">
        <v>24</v>
      </c>
      <c r="H124" s="25"/>
    </row>
    <row r="125" spans="1:8" ht="30.75" thickBot="1" x14ac:dyDescent="0.3">
      <c r="A125" s="2">
        <v>1</v>
      </c>
      <c r="B125" s="3" t="s">
        <v>93</v>
      </c>
      <c r="C125" s="186" t="s">
        <v>94</v>
      </c>
      <c r="D125" s="142">
        <v>4</v>
      </c>
      <c r="E125" s="182">
        <v>2950.06</v>
      </c>
      <c r="F125" s="182">
        <f>D125*E125</f>
        <v>11800.24</v>
      </c>
      <c r="G125" s="193" t="s">
        <v>115</v>
      </c>
      <c r="H125" s="11"/>
    </row>
    <row r="126" spans="1:8" ht="30.75" thickBot="1" x14ac:dyDescent="0.3">
      <c r="A126" s="2">
        <v>2</v>
      </c>
      <c r="B126" s="3" t="s">
        <v>95</v>
      </c>
      <c r="C126" s="29" t="s">
        <v>94</v>
      </c>
      <c r="D126" s="257">
        <v>8</v>
      </c>
      <c r="E126" s="182">
        <v>8436.9</v>
      </c>
      <c r="F126" s="182">
        <f t="shared" ref="F126:F129" si="6">D126*E126</f>
        <v>67495.199999999997</v>
      </c>
      <c r="G126" s="193" t="s">
        <v>115</v>
      </c>
      <c r="H126" s="11"/>
    </row>
    <row r="127" spans="1:8" ht="30.75" thickBot="1" x14ac:dyDescent="0.3">
      <c r="A127" s="2">
        <v>3</v>
      </c>
      <c r="B127" s="3" t="s">
        <v>96</v>
      </c>
      <c r="C127" s="29" t="s">
        <v>94</v>
      </c>
      <c r="D127" s="142">
        <v>8</v>
      </c>
      <c r="E127" s="182">
        <v>4440</v>
      </c>
      <c r="F127" s="182">
        <f t="shared" si="6"/>
        <v>35520</v>
      </c>
      <c r="G127" s="193" t="s">
        <v>115</v>
      </c>
      <c r="H127" s="11"/>
    </row>
    <row r="128" spans="1:8" ht="30.75" thickBot="1" x14ac:dyDescent="0.3">
      <c r="A128" s="2">
        <v>4</v>
      </c>
      <c r="B128" s="195" t="s">
        <v>121</v>
      </c>
      <c r="C128" s="29" t="s">
        <v>94</v>
      </c>
      <c r="D128" s="142">
        <v>6</v>
      </c>
      <c r="E128" s="194">
        <v>6767.75</v>
      </c>
      <c r="F128" s="182">
        <f t="shared" si="6"/>
        <v>40606.5</v>
      </c>
      <c r="G128" s="193" t="s">
        <v>115</v>
      </c>
      <c r="H128" s="11"/>
    </row>
    <row r="129" spans="1:8" ht="30.75" thickBot="1" x14ac:dyDescent="0.3">
      <c r="A129" s="2">
        <v>5</v>
      </c>
      <c r="B129" s="195" t="s">
        <v>110</v>
      </c>
      <c r="C129" s="196" t="s">
        <v>94</v>
      </c>
      <c r="D129" s="142">
        <v>3</v>
      </c>
      <c r="E129" s="189">
        <v>2063.21</v>
      </c>
      <c r="F129" s="182">
        <f t="shared" si="6"/>
        <v>6189.63</v>
      </c>
      <c r="G129" s="193" t="s">
        <v>115</v>
      </c>
      <c r="H129" s="11"/>
    </row>
    <row r="130" spans="1:8" ht="15.75" thickBot="1" x14ac:dyDescent="0.3">
      <c r="A130" s="200" t="s">
        <v>166</v>
      </c>
      <c r="B130" s="201"/>
      <c r="C130" s="202"/>
      <c r="D130" s="87">
        <f>SUM(D125:D129)</f>
        <v>29</v>
      </c>
      <c r="E130" s="98"/>
      <c r="F130" s="99">
        <f>SUM(F125:F129)</f>
        <v>161611.57</v>
      </c>
      <c r="G130" s="197"/>
    </row>
    <row r="133" spans="1:8" ht="15.75" thickBot="1" x14ac:dyDescent="0.3">
      <c r="B133" s="44" t="s">
        <v>97</v>
      </c>
    </row>
    <row r="134" spans="1:8" ht="45.75" thickBot="1" x14ac:dyDescent="0.3">
      <c r="A134" s="14" t="s">
        <v>4</v>
      </c>
      <c r="B134" s="46" t="s">
        <v>5</v>
      </c>
      <c r="C134" s="14" t="s">
        <v>22</v>
      </c>
      <c r="D134" s="15" t="s">
        <v>6</v>
      </c>
      <c r="E134" s="124" t="s">
        <v>117</v>
      </c>
      <c r="F134" s="141" t="s">
        <v>118</v>
      </c>
      <c r="G134" s="181" t="s">
        <v>24</v>
      </c>
      <c r="H134" s="25"/>
    </row>
    <row r="135" spans="1:8" ht="30.75" thickBot="1" x14ac:dyDescent="0.3">
      <c r="A135" s="2">
        <v>1</v>
      </c>
      <c r="B135" s="195" t="s">
        <v>111</v>
      </c>
      <c r="C135" s="51" t="s">
        <v>94</v>
      </c>
      <c r="D135" s="142">
        <v>5</v>
      </c>
      <c r="E135" s="182">
        <v>6767.65</v>
      </c>
      <c r="F135" s="182">
        <f>D135*E135</f>
        <v>33838.25</v>
      </c>
      <c r="G135" s="197" t="s">
        <v>116</v>
      </c>
      <c r="H135" s="11"/>
    </row>
    <row r="136" spans="1:8" ht="15.75" thickBot="1" x14ac:dyDescent="0.3">
      <c r="A136" s="200" t="s">
        <v>166</v>
      </c>
      <c r="B136" s="201"/>
      <c r="C136" s="202"/>
      <c r="D136" s="87">
        <f>SUM(D135)</f>
        <v>5</v>
      </c>
      <c r="E136" s="98"/>
      <c r="F136" s="99">
        <f>SUM(F131:F135)</f>
        <v>33838.25</v>
      </c>
      <c r="G136" s="197"/>
    </row>
    <row r="138" spans="1:8" ht="42.75" hidden="1" x14ac:dyDescent="0.25">
      <c r="A138" s="52"/>
      <c r="B138" s="52"/>
      <c r="C138" s="52"/>
      <c r="D138" s="117" t="s">
        <v>6</v>
      </c>
      <c r="E138" s="137" t="s">
        <v>126</v>
      </c>
      <c r="F138" s="23"/>
      <c r="H138" s="1"/>
    </row>
    <row r="139" spans="1:8" hidden="1" x14ac:dyDescent="0.25">
      <c r="A139" s="203" t="s">
        <v>173</v>
      </c>
      <c r="B139" s="204"/>
      <c r="C139" s="115"/>
      <c r="D139" s="199">
        <f>D15+D25+D34+D39+D54+D79+D86+D95+D100+D101+D102+D111+D119+D136</f>
        <v>2877.2110000000002</v>
      </c>
      <c r="E139" s="119">
        <f>F15+F25+F34+F39+F54+F79+F86+F95+F103+F111+F119+F130+F136</f>
        <v>452012.18999999994</v>
      </c>
      <c r="F139" s="23"/>
      <c r="H139" s="1"/>
    </row>
  </sheetData>
  <mergeCells count="20">
    <mergeCell ref="A95:C95"/>
    <mergeCell ref="A103:C103"/>
    <mergeCell ref="A111:C111"/>
    <mergeCell ref="A119:C119"/>
    <mergeCell ref="A130:C130"/>
    <mergeCell ref="A136:C136"/>
    <mergeCell ref="A139:B139"/>
    <mergeCell ref="A89:G89"/>
    <mergeCell ref="A1:G1"/>
    <mergeCell ref="A122:G122"/>
    <mergeCell ref="A2:G2"/>
    <mergeCell ref="A28:G28"/>
    <mergeCell ref="A114:G114"/>
    <mergeCell ref="A15:C15"/>
    <mergeCell ref="A25:C25"/>
    <mergeCell ref="A34:C34"/>
    <mergeCell ref="A39:C39"/>
    <mergeCell ref="A54:C54"/>
    <mergeCell ref="A79:C79"/>
    <mergeCell ref="A86:C86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B28" sqref="B28"/>
    </sheetView>
  </sheetViews>
  <sheetFormatPr defaultColWidth="9.140625" defaultRowHeight="12.75" x14ac:dyDescent="0.2"/>
  <cols>
    <col min="1" max="1" width="7.42578125" style="12" customWidth="1"/>
    <col min="2" max="2" width="43.42578125" style="12" customWidth="1"/>
    <col min="3" max="3" width="19.5703125" style="12" customWidth="1"/>
    <col min="4" max="4" width="18.85546875" style="12" customWidth="1"/>
    <col min="5" max="5" width="13" style="12" hidden="1" customWidth="1"/>
    <col min="6" max="6" width="10.42578125" style="123" hidden="1" customWidth="1"/>
    <col min="7" max="7" width="23" style="12" hidden="1" customWidth="1"/>
    <col min="8" max="16384" width="9.140625" style="12"/>
  </cols>
  <sheetData>
    <row r="1" spans="1:8" ht="20.25" x14ac:dyDescent="0.2">
      <c r="A1" s="210" t="s">
        <v>109</v>
      </c>
      <c r="B1" s="210"/>
      <c r="C1" s="210"/>
      <c r="D1" s="210"/>
      <c r="E1" s="210"/>
      <c r="F1" s="210"/>
      <c r="G1" s="210"/>
      <c r="H1" s="50"/>
    </row>
    <row r="3" spans="1:8" ht="15.75" x14ac:dyDescent="0.25">
      <c r="A3" s="209" t="s">
        <v>91</v>
      </c>
      <c r="B3" s="209"/>
      <c r="C3" s="209"/>
      <c r="D3" s="209"/>
      <c r="E3" s="209"/>
      <c r="F3" s="209"/>
      <c r="G3" s="209"/>
    </row>
    <row r="4" spans="1:8" ht="13.5" thickBot="1" x14ac:dyDescent="0.25">
      <c r="B4" s="30" t="s">
        <v>100</v>
      </c>
    </row>
    <row r="5" spans="1:8" ht="45.75" thickBot="1" x14ac:dyDescent="0.25">
      <c r="A5" s="14" t="s">
        <v>4</v>
      </c>
      <c r="B5" s="31" t="s">
        <v>5</v>
      </c>
      <c r="C5" s="32" t="s">
        <v>22</v>
      </c>
      <c r="D5" s="15" t="s">
        <v>6</v>
      </c>
      <c r="E5" s="14" t="s">
        <v>117</v>
      </c>
      <c r="F5" s="124" t="s">
        <v>118</v>
      </c>
      <c r="G5" s="14" t="s">
        <v>30</v>
      </c>
    </row>
    <row r="6" spans="1:8" ht="32.25" thickBot="1" x14ac:dyDescent="0.25">
      <c r="A6" s="142">
        <v>1</v>
      </c>
      <c r="B6" s="149" t="s">
        <v>119</v>
      </c>
      <c r="C6" s="51" t="s">
        <v>98</v>
      </c>
      <c r="D6" s="144">
        <v>100</v>
      </c>
      <c r="E6" s="144">
        <v>17.77</v>
      </c>
      <c r="F6" s="146">
        <f>E6*D6</f>
        <v>1777</v>
      </c>
      <c r="G6" s="150" t="s">
        <v>101</v>
      </c>
    </row>
    <row r="7" spans="1:8" ht="13.5" thickBot="1" x14ac:dyDescent="0.25">
      <c r="A7" s="200" t="s">
        <v>166</v>
      </c>
      <c r="B7" s="201"/>
      <c r="C7" s="202"/>
      <c r="D7" s="258">
        <v>100</v>
      </c>
      <c r="E7" s="97"/>
      <c r="F7" s="148">
        <f>SUM(F6)</f>
        <v>1777</v>
      </c>
      <c r="G7" s="74"/>
    </row>
    <row r="8" spans="1:8" x14ac:dyDescent="0.2">
      <c r="A8" s="121"/>
      <c r="B8" s="121"/>
      <c r="C8" s="121"/>
      <c r="D8" s="55"/>
      <c r="E8" s="55"/>
      <c r="F8" s="147"/>
      <c r="G8" s="55"/>
    </row>
    <row r="9" spans="1:8" ht="13.5" customHeight="1" x14ac:dyDescent="0.2"/>
    <row r="10" spans="1:8" ht="16.5" thickBot="1" x14ac:dyDescent="0.3">
      <c r="A10" s="36"/>
      <c r="B10" s="37" t="s">
        <v>99</v>
      </c>
      <c r="C10" s="36"/>
      <c r="D10" s="36"/>
      <c r="E10" s="36"/>
      <c r="F10" s="126"/>
    </row>
    <row r="11" spans="1:8" ht="45.75" thickBot="1" x14ac:dyDescent="0.25">
      <c r="A11" s="14" t="s">
        <v>4</v>
      </c>
      <c r="B11" s="33" t="s">
        <v>5</v>
      </c>
      <c r="C11" s="34" t="s">
        <v>22</v>
      </c>
      <c r="D11" s="35" t="s">
        <v>6</v>
      </c>
      <c r="E11" s="14" t="s">
        <v>117</v>
      </c>
      <c r="F11" s="141" t="s">
        <v>118</v>
      </c>
      <c r="G11" s="140" t="s">
        <v>30</v>
      </c>
    </row>
    <row r="12" spans="1:8" ht="47.25" thickBot="1" x14ac:dyDescent="0.3">
      <c r="A12" s="142">
        <v>1</v>
      </c>
      <c r="B12" s="143" t="s">
        <v>108</v>
      </c>
      <c r="C12" s="51" t="s">
        <v>106</v>
      </c>
      <c r="D12" s="144">
        <v>1</v>
      </c>
      <c r="E12" s="144">
        <v>3781.2</v>
      </c>
      <c r="F12" s="146">
        <f>D12*E12</f>
        <v>3781.2</v>
      </c>
      <c r="G12" s="145" t="s">
        <v>102</v>
      </c>
    </row>
    <row r="13" spans="1:8" ht="45.75" thickBot="1" x14ac:dyDescent="0.3">
      <c r="A13" s="142">
        <v>2</v>
      </c>
      <c r="B13" s="143" t="s">
        <v>103</v>
      </c>
      <c r="C13" s="51" t="s">
        <v>106</v>
      </c>
      <c r="D13" s="144">
        <v>2</v>
      </c>
      <c r="E13" s="144">
        <v>3781.2</v>
      </c>
      <c r="F13" s="146">
        <f t="shared" ref="F13:F16" si="0">D13*E13</f>
        <v>7562.4</v>
      </c>
      <c r="G13" s="145" t="s">
        <v>102</v>
      </c>
    </row>
    <row r="14" spans="1:8" ht="45.75" thickBot="1" x14ac:dyDescent="0.3">
      <c r="A14" s="142">
        <v>3</v>
      </c>
      <c r="B14" s="143" t="s">
        <v>104</v>
      </c>
      <c r="C14" s="51" t="s">
        <v>106</v>
      </c>
      <c r="D14" s="144">
        <v>2</v>
      </c>
      <c r="E14" s="144">
        <v>3781.2</v>
      </c>
      <c r="F14" s="146">
        <f t="shared" si="0"/>
        <v>7562.4</v>
      </c>
      <c r="G14" s="145" t="s">
        <v>102</v>
      </c>
    </row>
    <row r="15" spans="1:8" ht="30.75" thickBot="1" x14ac:dyDescent="0.3">
      <c r="A15" s="142">
        <v>4</v>
      </c>
      <c r="B15" s="143" t="s">
        <v>120</v>
      </c>
      <c r="C15" s="51" t="s">
        <v>107</v>
      </c>
      <c r="D15" s="144">
        <v>2</v>
      </c>
      <c r="E15" s="144">
        <v>8451.3799999999992</v>
      </c>
      <c r="F15" s="146">
        <f t="shared" si="0"/>
        <v>16902.759999999998</v>
      </c>
      <c r="G15" s="145" t="s">
        <v>102</v>
      </c>
    </row>
    <row r="16" spans="1:8" ht="30.75" thickBot="1" x14ac:dyDescent="0.3">
      <c r="A16" s="142">
        <v>5</v>
      </c>
      <c r="B16" s="143" t="s">
        <v>105</v>
      </c>
      <c r="C16" s="51" t="s">
        <v>107</v>
      </c>
      <c r="D16" s="144">
        <v>1</v>
      </c>
      <c r="E16" s="144">
        <v>8547.18</v>
      </c>
      <c r="F16" s="146">
        <f t="shared" si="0"/>
        <v>8547.18</v>
      </c>
      <c r="G16" s="145" t="s">
        <v>102</v>
      </c>
    </row>
    <row r="17" spans="1:7" ht="13.5" thickBot="1" x14ac:dyDescent="0.25">
      <c r="A17" s="200" t="s">
        <v>166</v>
      </c>
      <c r="B17" s="201"/>
      <c r="C17" s="202"/>
      <c r="D17" s="258">
        <v>8</v>
      </c>
      <c r="E17" s="97"/>
      <c r="F17" s="148">
        <f>SUM(F12:F16)</f>
        <v>44355.939999999995</v>
      </c>
      <c r="G17" s="96"/>
    </row>
    <row r="19" spans="1:7" ht="42.75" hidden="1" x14ac:dyDescent="0.2">
      <c r="A19" s="52"/>
      <c r="B19" s="52"/>
      <c r="C19" s="52"/>
      <c r="D19" s="117" t="s">
        <v>6</v>
      </c>
      <c r="E19" s="137" t="s">
        <v>126</v>
      </c>
      <c r="F19" s="12"/>
    </row>
    <row r="20" spans="1:7" ht="14.25" hidden="1" x14ac:dyDescent="0.2">
      <c r="A20" s="206" t="s">
        <v>169</v>
      </c>
      <c r="B20" s="207"/>
      <c r="C20" s="208"/>
      <c r="D20" s="118">
        <f>D6+D12+D13+D14+D15+D16</f>
        <v>108</v>
      </c>
      <c r="E20" s="119">
        <f>F7+F17</f>
        <v>46132.939999999995</v>
      </c>
      <c r="F20" s="12"/>
    </row>
  </sheetData>
  <mergeCells count="5">
    <mergeCell ref="A20:C20"/>
    <mergeCell ref="A3:G3"/>
    <mergeCell ref="A1:G1"/>
    <mergeCell ref="A7:C7"/>
    <mergeCell ref="A17:C17"/>
  </mergeCells>
  <pageMargins left="0.7" right="0.7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opLeftCell="A40" workbookViewId="0">
      <selection activeCell="C68" sqref="C68"/>
    </sheetView>
  </sheetViews>
  <sheetFormatPr defaultRowHeight="12.75" x14ac:dyDescent="0.2"/>
  <cols>
    <col min="1" max="1" width="5.42578125" style="52" customWidth="1"/>
    <col min="2" max="2" width="9.140625" style="52"/>
    <col min="3" max="3" width="35.5703125" style="52" customWidth="1"/>
    <col min="4" max="4" width="20.5703125" style="52" customWidth="1"/>
    <col min="5" max="5" width="18.85546875" style="52" customWidth="1"/>
    <col min="6" max="7" width="16.85546875" style="127" hidden="1" customWidth="1"/>
    <col min="8" max="8" width="20.7109375" style="52" hidden="1" customWidth="1"/>
    <col min="9" max="16384" width="9.140625" style="52"/>
  </cols>
  <sheetData>
    <row r="1" spans="1:8" ht="18.75" customHeight="1" x14ac:dyDescent="0.2">
      <c r="H1" s="88"/>
    </row>
    <row r="2" spans="1:8" ht="20.25" x14ac:dyDescent="0.2">
      <c r="A2" s="234" t="s">
        <v>122</v>
      </c>
      <c r="B2" s="234"/>
      <c r="C2" s="234"/>
      <c r="D2" s="234"/>
      <c r="E2" s="234"/>
      <c r="F2" s="234"/>
      <c r="G2" s="234"/>
      <c r="H2" s="235"/>
    </row>
    <row r="3" spans="1:8" ht="15" x14ac:dyDescent="0.25">
      <c r="A3" s="236" t="s">
        <v>123</v>
      </c>
      <c r="B3" s="233"/>
      <c r="C3" s="233"/>
      <c r="D3" s="233"/>
      <c r="E3" s="233"/>
      <c r="F3" s="233"/>
      <c r="G3" s="233"/>
    </row>
    <row r="4" spans="1:8" ht="13.5" thickBot="1" x14ac:dyDescent="0.25">
      <c r="B4" s="54" t="s">
        <v>124</v>
      </c>
      <c r="C4" s="54"/>
    </row>
    <row r="5" spans="1:8" s="60" customFormat="1" ht="45.75" thickBot="1" x14ac:dyDescent="0.25">
      <c r="A5" s="56" t="s">
        <v>4</v>
      </c>
      <c r="B5" s="217" t="s">
        <v>5</v>
      </c>
      <c r="C5" s="218"/>
      <c r="D5" s="57" t="s">
        <v>22</v>
      </c>
      <c r="E5" s="58" t="s">
        <v>6</v>
      </c>
      <c r="F5" s="69" t="s">
        <v>125</v>
      </c>
      <c r="G5" s="128" t="s">
        <v>126</v>
      </c>
      <c r="H5" s="59" t="s">
        <v>30</v>
      </c>
    </row>
    <row r="6" spans="1:8" ht="42" customHeight="1" thickBot="1" x14ac:dyDescent="0.25">
      <c r="A6" s="58">
        <v>1</v>
      </c>
      <c r="B6" s="237" t="s">
        <v>127</v>
      </c>
      <c r="C6" s="238"/>
      <c r="D6" s="61" t="s">
        <v>0</v>
      </c>
      <c r="E6" s="61">
        <v>396</v>
      </c>
      <c r="F6" s="62">
        <v>906.78</v>
      </c>
      <c r="G6" s="129">
        <f>E6*F6</f>
        <v>359084.88</v>
      </c>
      <c r="H6" s="229" t="s">
        <v>128</v>
      </c>
    </row>
    <row r="7" spans="1:8" ht="42" customHeight="1" thickBot="1" x14ac:dyDescent="0.25">
      <c r="A7" s="58">
        <v>2</v>
      </c>
      <c r="B7" s="237" t="s">
        <v>129</v>
      </c>
      <c r="C7" s="238"/>
      <c r="D7" s="61" t="s">
        <v>0</v>
      </c>
      <c r="E7" s="61">
        <v>900</v>
      </c>
      <c r="F7" s="62">
        <v>906.78</v>
      </c>
      <c r="G7" s="129">
        <f t="shared" ref="G7:G12" si="0">E7*F7</f>
        <v>816102</v>
      </c>
      <c r="H7" s="239"/>
    </row>
    <row r="8" spans="1:8" ht="42" customHeight="1" thickBot="1" x14ac:dyDescent="0.25">
      <c r="A8" s="58">
        <v>3</v>
      </c>
      <c r="B8" s="237" t="s">
        <v>130</v>
      </c>
      <c r="C8" s="238"/>
      <c r="D8" s="61" t="s">
        <v>0</v>
      </c>
      <c r="E8" s="61">
        <v>478</v>
      </c>
      <c r="F8" s="62">
        <v>906.78</v>
      </c>
      <c r="G8" s="129">
        <f t="shared" si="0"/>
        <v>433440.83999999997</v>
      </c>
      <c r="H8" s="239"/>
    </row>
    <row r="9" spans="1:8" ht="42" customHeight="1" thickBot="1" x14ac:dyDescent="0.25">
      <c r="A9" s="58">
        <v>4</v>
      </c>
      <c r="B9" s="237" t="s">
        <v>131</v>
      </c>
      <c r="C9" s="238"/>
      <c r="D9" s="61" t="s">
        <v>0</v>
      </c>
      <c r="E9" s="61">
        <v>31</v>
      </c>
      <c r="F9" s="62">
        <v>906.78</v>
      </c>
      <c r="G9" s="129">
        <f t="shared" si="0"/>
        <v>28110.18</v>
      </c>
      <c r="H9" s="239"/>
    </row>
    <row r="10" spans="1:8" ht="42" customHeight="1" thickBot="1" x14ac:dyDescent="0.25">
      <c r="A10" s="58">
        <v>5</v>
      </c>
      <c r="B10" s="237" t="s">
        <v>132</v>
      </c>
      <c r="C10" s="238"/>
      <c r="D10" s="61" t="s">
        <v>0</v>
      </c>
      <c r="E10" s="61">
        <v>92</v>
      </c>
      <c r="F10" s="62">
        <v>906.78</v>
      </c>
      <c r="G10" s="129">
        <f t="shared" si="0"/>
        <v>83423.759999999995</v>
      </c>
      <c r="H10" s="239"/>
    </row>
    <row r="11" spans="1:8" ht="42" customHeight="1" thickBot="1" x14ac:dyDescent="0.25">
      <c r="A11" s="58">
        <v>6</v>
      </c>
      <c r="B11" s="237" t="s">
        <v>133</v>
      </c>
      <c r="C11" s="238"/>
      <c r="D11" s="61" t="s">
        <v>0</v>
      </c>
      <c r="E11" s="61">
        <v>42</v>
      </c>
      <c r="F11" s="62">
        <v>906.78</v>
      </c>
      <c r="G11" s="129">
        <f t="shared" si="0"/>
        <v>38084.76</v>
      </c>
      <c r="H11" s="239"/>
    </row>
    <row r="12" spans="1:8" ht="42" customHeight="1" thickBot="1" x14ac:dyDescent="0.25">
      <c r="A12" s="58">
        <v>7</v>
      </c>
      <c r="B12" s="237" t="s">
        <v>134</v>
      </c>
      <c r="C12" s="238"/>
      <c r="D12" s="61" t="s">
        <v>0</v>
      </c>
      <c r="E12" s="61">
        <v>228</v>
      </c>
      <c r="F12" s="62">
        <v>906.78</v>
      </c>
      <c r="G12" s="129">
        <f t="shared" si="0"/>
        <v>206745.84</v>
      </c>
      <c r="H12" s="239"/>
    </row>
    <row r="13" spans="1:8" ht="15.75" customHeight="1" thickBot="1" x14ac:dyDescent="0.25">
      <c r="A13" s="200" t="s">
        <v>166</v>
      </c>
      <c r="B13" s="201"/>
      <c r="C13" s="202"/>
      <c r="D13" s="97"/>
      <c r="E13" s="97"/>
      <c r="F13" s="98"/>
      <c r="G13" s="113">
        <f>SUM(G6:G12)</f>
        <v>1964992.2599999998</v>
      </c>
      <c r="H13" s="114"/>
    </row>
    <row r="14" spans="1:8" ht="15" customHeight="1" x14ac:dyDescent="0.2">
      <c r="A14" s="64"/>
      <c r="B14" s="106"/>
      <c r="C14" s="106"/>
      <c r="D14" s="65"/>
      <c r="E14" s="65"/>
      <c r="F14" s="66"/>
      <c r="G14" s="130"/>
    </row>
    <row r="15" spans="1:8" ht="15" customHeight="1" x14ac:dyDescent="0.25">
      <c r="A15" s="75"/>
      <c r="B15" s="107"/>
      <c r="C15" s="107"/>
      <c r="D15" s="107"/>
      <c r="E15" s="84"/>
      <c r="F15" s="66"/>
      <c r="G15" s="66"/>
      <c r="H15" s="55"/>
    </row>
    <row r="16" spans="1:8" ht="15.75" thickBot="1" x14ac:dyDescent="0.3">
      <c r="A16" s="67"/>
      <c r="B16" s="68" t="s">
        <v>135</v>
      </c>
      <c r="C16" s="68"/>
      <c r="D16" s="67"/>
      <c r="E16" s="67"/>
      <c r="F16" s="66"/>
      <c r="G16" s="131"/>
    </row>
    <row r="17" spans="1:8" ht="45.75" thickBot="1" x14ac:dyDescent="0.25">
      <c r="A17" s="56" t="s">
        <v>4</v>
      </c>
      <c r="B17" s="217" t="s">
        <v>5</v>
      </c>
      <c r="C17" s="218"/>
      <c r="D17" s="57" t="s">
        <v>22</v>
      </c>
      <c r="E17" s="58" t="s">
        <v>6</v>
      </c>
      <c r="F17" s="69" t="s">
        <v>125</v>
      </c>
      <c r="G17" s="128" t="s">
        <v>126</v>
      </c>
      <c r="H17" s="59" t="s">
        <v>30</v>
      </c>
    </row>
    <row r="18" spans="1:8" ht="39.75" customHeight="1" thickBot="1" x14ac:dyDescent="0.25">
      <c r="A18" s="58">
        <v>1</v>
      </c>
      <c r="B18" s="221" t="s">
        <v>136</v>
      </c>
      <c r="C18" s="222"/>
      <c r="D18" s="58" t="s">
        <v>0</v>
      </c>
      <c r="E18" s="61">
        <v>4</v>
      </c>
      <c r="F18" s="62">
        <v>3813.56</v>
      </c>
      <c r="G18" s="129">
        <f>E18*F18</f>
        <v>15254.24</v>
      </c>
      <c r="H18" s="72" t="s">
        <v>137</v>
      </c>
    </row>
    <row r="19" spans="1:8" ht="15.75" customHeight="1" thickBot="1" x14ac:dyDescent="0.25">
      <c r="A19" s="200" t="s">
        <v>166</v>
      </c>
      <c r="B19" s="201"/>
      <c r="C19" s="202"/>
      <c r="D19" s="97"/>
      <c r="E19" s="97"/>
      <c r="F19" s="98"/>
      <c r="G19" s="113">
        <f>SUM(G18)</f>
        <v>15254.24</v>
      </c>
      <c r="H19" s="74"/>
    </row>
    <row r="20" spans="1:8" ht="16.5" customHeight="1" x14ac:dyDescent="0.2">
      <c r="A20" s="75"/>
      <c r="B20" s="85"/>
      <c r="C20" s="85"/>
      <c r="D20" s="75"/>
      <c r="E20" s="84"/>
      <c r="F20" s="66"/>
      <c r="G20" s="66"/>
      <c r="H20" s="55"/>
    </row>
    <row r="21" spans="1:8" ht="15" x14ac:dyDescent="0.2">
      <c r="A21" s="75"/>
      <c r="B21" s="105"/>
      <c r="C21" s="105"/>
      <c r="D21" s="75"/>
      <c r="E21" s="84"/>
      <c r="F21" s="66"/>
      <c r="G21" s="66"/>
      <c r="H21" s="55"/>
    </row>
    <row r="22" spans="1:8" ht="15.75" thickBot="1" x14ac:dyDescent="0.3">
      <c r="A22" s="101"/>
      <c r="B22" s="102" t="s">
        <v>138</v>
      </c>
      <c r="C22" s="103"/>
      <c r="D22" s="104"/>
      <c r="E22" s="104"/>
      <c r="F22" s="66"/>
      <c r="G22" s="132"/>
      <c r="H22" s="55"/>
    </row>
    <row r="23" spans="1:8" ht="45.75" thickBot="1" x14ac:dyDescent="0.25">
      <c r="A23" s="56" t="s">
        <v>4</v>
      </c>
      <c r="B23" s="217" t="s">
        <v>5</v>
      </c>
      <c r="C23" s="218"/>
      <c r="D23" s="57" t="s">
        <v>22</v>
      </c>
      <c r="E23" s="58" t="s">
        <v>6</v>
      </c>
      <c r="F23" s="69" t="s">
        <v>125</v>
      </c>
      <c r="G23" s="128" t="s">
        <v>126</v>
      </c>
      <c r="H23" s="59" t="s">
        <v>30</v>
      </c>
    </row>
    <row r="24" spans="1:8" ht="15.75" thickBot="1" x14ac:dyDescent="0.25">
      <c r="A24" s="58">
        <v>1</v>
      </c>
      <c r="B24" s="213" t="s">
        <v>139</v>
      </c>
      <c r="C24" s="214"/>
      <c r="D24" s="71" t="s">
        <v>0</v>
      </c>
      <c r="E24" s="61">
        <v>4</v>
      </c>
      <c r="F24" s="62">
        <v>75000</v>
      </c>
      <c r="G24" s="129">
        <f>E24*F24</f>
        <v>300000</v>
      </c>
      <c r="H24" s="229" t="s">
        <v>140</v>
      </c>
    </row>
    <row r="25" spans="1:8" ht="15.75" thickBot="1" x14ac:dyDescent="0.25">
      <c r="A25" s="91">
        <v>2</v>
      </c>
      <c r="B25" s="231" t="s">
        <v>141</v>
      </c>
      <c r="C25" s="232"/>
      <c r="D25" s="100" t="s">
        <v>0</v>
      </c>
      <c r="E25" s="92">
        <v>10</v>
      </c>
      <c r="F25" s="94">
        <v>98807.986923076925</v>
      </c>
      <c r="G25" s="133">
        <f t="shared" ref="G25" si="1">E25*F25</f>
        <v>988079.86923076923</v>
      </c>
      <c r="H25" s="230"/>
    </row>
    <row r="26" spans="1:8" ht="13.5" thickBot="1" x14ac:dyDescent="0.25">
      <c r="A26" s="200" t="s">
        <v>166</v>
      </c>
      <c r="B26" s="201"/>
      <c r="C26" s="202"/>
      <c r="D26" s="97"/>
      <c r="E26" s="97"/>
      <c r="F26" s="98"/>
      <c r="G26" s="113">
        <f>SUM(G24:G25)</f>
        <v>1288079.8692307691</v>
      </c>
      <c r="H26" s="74"/>
    </row>
    <row r="27" spans="1:8" ht="15" x14ac:dyDescent="0.2">
      <c r="A27" s="75"/>
      <c r="B27" s="105"/>
      <c r="C27" s="105"/>
      <c r="D27" s="75"/>
      <c r="E27" s="84"/>
      <c r="F27" s="66"/>
      <c r="G27" s="66"/>
      <c r="H27" s="108"/>
    </row>
    <row r="28" spans="1:8" ht="15" x14ac:dyDescent="0.2">
      <c r="A28" s="75"/>
      <c r="B28" s="109"/>
      <c r="C28" s="109"/>
      <c r="D28" s="75"/>
      <c r="E28" s="84"/>
      <c r="F28" s="66"/>
      <c r="G28" s="66"/>
      <c r="H28" s="55"/>
    </row>
    <row r="29" spans="1:8" ht="15.75" thickBot="1" x14ac:dyDescent="0.3">
      <c r="A29" s="67"/>
      <c r="B29" s="68" t="s">
        <v>142</v>
      </c>
      <c r="C29" s="68"/>
      <c r="D29" s="67"/>
      <c r="E29" s="67"/>
      <c r="F29" s="66"/>
      <c r="G29" s="131"/>
    </row>
    <row r="30" spans="1:8" ht="45.75" thickBot="1" x14ac:dyDescent="0.25">
      <c r="A30" s="56" t="s">
        <v>4</v>
      </c>
      <c r="B30" s="217" t="s">
        <v>5</v>
      </c>
      <c r="C30" s="218"/>
      <c r="D30" s="57" t="s">
        <v>22</v>
      </c>
      <c r="E30" s="58" t="s">
        <v>6</v>
      </c>
      <c r="F30" s="69" t="s">
        <v>125</v>
      </c>
      <c r="G30" s="128" t="s">
        <v>126</v>
      </c>
      <c r="H30" s="59" t="s">
        <v>30</v>
      </c>
    </row>
    <row r="31" spans="1:8" ht="39" thickBot="1" x14ac:dyDescent="0.25">
      <c r="A31" s="58">
        <v>1</v>
      </c>
      <c r="B31" s="213" t="s">
        <v>143</v>
      </c>
      <c r="C31" s="214"/>
      <c r="D31" s="76" t="s">
        <v>0</v>
      </c>
      <c r="E31" s="61">
        <v>53</v>
      </c>
      <c r="F31" s="62">
        <v>2359.5</v>
      </c>
      <c r="G31" s="129">
        <f>E31*F31</f>
        <v>125053.5</v>
      </c>
      <c r="H31" s="72" t="s">
        <v>144</v>
      </c>
    </row>
    <row r="32" spans="1:8" ht="13.5" thickBot="1" x14ac:dyDescent="0.25">
      <c r="A32" s="200" t="s">
        <v>166</v>
      </c>
      <c r="B32" s="201"/>
      <c r="C32" s="202"/>
      <c r="D32" s="97"/>
      <c r="E32" s="97"/>
      <c r="F32" s="98"/>
      <c r="G32" s="113">
        <f>SUM(G31)</f>
        <v>125053.5</v>
      </c>
      <c r="H32" s="74"/>
    </row>
    <row r="33" spans="1:8" ht="15" x14ac:dyDescent="0.2">
      <c r="A33" s="75"/>
      <c r="B33" s="105"/>
      <c r="C33" s="105"/>
      <c r="D33" s="105"/>
      <c r="E33" s="84"/>
      <c r="F33" s="66"/>
      <c r="G33" s="66"/>
    </row>
    <row r="34" spans="1:8" ht="15" x14ac:dyDescent="0.2">
      <c r="A34" s="75"/>
      <c r="B34" s="105"/>
      <c r="C34" s="105"/>
      <c r="D34" s="105"/>
      <c r="E34" s="84"/>
      <c r="F34" s="66"/>
      <c r="G34" s="66"/>
    </row>
    <row r="35" spans="1:8" ht="15" x14ac:dyDescent="0.25">
      <c r="A35" s="233" t="s">
        <v>145</v>
      </c>
      <c r="B35" s="233"/>
      <c r="C35" s="233"/>
      <c r="D35" s="233"/>
      <c r="E35" s="233"/>
      <c r="F35" s="233"/>
      <c r="G35" s="233"/>
    </row>
    <row r="36" spans="1:8" s="111" customFormat="1" ht="15.75" thickBot="1" x14ac:dyDescent="0.3">
      <c r="A36" s="110"/>
      <c r="B36" s="212" t="s">
        <v>167</v>
      </c>
      <c r="C36" s="212"/>
      <c r="D36" s="110"/>
      <c r="E36" s="110"/>
      <c r="F36" s="134"/>
      <c r="G36" s="134"/>
    </row>
    <row r="37" spans="1:8" ht="45.75" thickBot="1" x14ac:dyDescent="0.25">
      <c r="A37" s="56" t="s">
        <v>4</v>
      </c>
      <c r="B37" s="217" t="s">
        <v>5</v>
      </c>
      <c r="C37" s="218"/>
      <c r="D37" s="57" t="s">
        <v>22</v>
      </c>
      <c r="E37" s="58" t="s">
        <v>6</v>
      </c>
      <c r="F37" s="69" t="s">
        <v>125</v>
      </c>
      <c r="G37" s="128" t="s">
        <v>126</v>
      </c>
      <c r="H37" s="59" t="s">
        <v>30</v>
      </c>
    </row>
    <row r="38" spans="1:8" ht="29.25" customHeight="1" thickBot="1" x14ac:dyDescent="0.25">
      <c r="A38" s="58">
        <v>1</v>
      </c>
      <c r="B38" s="213" t="s">
        <v>146</v>
      </c>
      <c r="C38" s="214"/>
      <c r="D38" s="76" t="s">
        <v>0</v>
      </c>
      <c r="E38" s="61">
        <v>3</v>
      </c>
      <c r="F38" s="62">
        <v>242.94000000000003</v>
      </c>
      <c r="G38" s="129">
        <f>E38*F38</f>
        <v>728.82</v>
      </c>
      <c r="H38" s="112" t="s">
        <v>147</v>
      </c>
    </row>
    <row r="39" spans="1:8" ht="38.25" customHeight="1" thickBot="1" x14ac:dyDescent="0.3">
      <c r="A39" s="58">
        <v>2</v>
      </c>
      <c r="B39" s="219" t="s">
        <v>148</v>
      </c>
      <c r="C39" s="220"/>
      <c r="D39" s="76" t="s">
        <v>0</v>
      </c>
      <c r="E39" s="61">
        <v>3</v>
      </c>
      <c r="F39" s="62">
        <v>225.98666666666668</v>
      </c>
      <c r="G39" s="129">
        <f>E39*F39</f>
        <v>677.96</v>
      </c>
      <c r="H39" s="112" t="s">
        <v>147</v>
      </c>
    </row>
    <row r="40" spans="1:8" ht="33" customHeight="1" thickBot="1" x14ac:dyDescent="0.3">
      <c r="A40" s="58">
        <v>3</v>
      </c>
      <c r="B40" s="215" t="s">
        <v>149</v>
      </c>
      <c r="C40" s="216"/>
      <c r="D40" s="76" t="s">
        <v>0</v>
      </c>
      <c r="E40" s="61">
        <v>3</v>
      </c>
      <c r="F40" s="62">
        <v>2141.2400000000002</v>
      </c>
      <c r="G40" s="129">
        <f>E40*F40</f>
        <v>6423.7200000000012</v>
      </c>
      <c r="H40" s="112" t="s">
        <v>147</v>
      </c>
    </row>
    <row r="41" spans="1:8" ht="29.25" customHeight="1" thickBot="1" x14ac:dyDescent="0.25">
      <c r="A41" s="58">
        <v>4</v>
      </c>
      <c r="B41" s="213" t="s">
        <v>150</v>
      </c>
      <c r="C41" s="214"/>
      <c r="D41" s="76" t="s">
        <v>0</v>
      </c>
      <c r="E41" s="61">
        <v>1</v>
      </c>
      <c r="F41" s="62">
        <v>2330.5100000000002</v>
      </c>
      <c r="G41" s="129">
        <f>E41*F41</f>
        <v>2330.5100000000002</v>
      </c>
      <c r="H41" s="112" t="s">
        <v>147</v>
      </c>
    </row>
    <row r="42" spans="1:8" ht="13.5" thickBot="1" x14ac:dyDescent="0.25">
      <c r="A42" s="200" t="s">
        <v>166</v>
      </c>
      <c r="B42" s="201"/>
      <c r="C42" s="202"/>
      <c r="D42" s="97"/>
      <c r="E42" s="97"/>
      <c r="F42" s="98"/>
      <c r="G42" s="113">
        <f>SUM(G38:G41)</f>
        <v>10161.010000000002</v>
      </c>
      <c r="H42" s="74"/>
    </row>
    <row r="43" spans="1:8" ht="15" x14ac:dyDescent="0.2">
      <c r="A43" s="75"/>
      <c r="B43" s="105"/>
      <c r="C43" s="105"/>
      <c r="D43" s="75"/>
      <c r="E43" s="84"/>
      <c r="F43" s="66"/>
      <c r="G43" s="66"/>
    </row>
    <row r="44" spans="1:8" ht="15" x14ac:dyDescent="0.2">
      <c r="A44" s="75"/>
      <c r="B44" s="105"/>
      <c r="C44" s="105"/>
      <c r="D44" s="75"/>
      <c r="E44" s="84"/>
      <c r="F44" s="66"/>
      <c r="G44" s="66"/>
    </row>
    <row r="45" spans="1:8" s="77" customFormat="1" ht="15" thickBot="1" x14ac:dyDescent="0.25">
      <c r="A45" s="225" t="s">
        <v>151</v>
      </c>
      <c r="B45" s="225"/>
      <c r="C45" s="225"/>
      <c r="D45" s="225"/>
      <c r="E45" s="225"/>
      <c r="F45" s="225"/>
      <c r="G45" s="225"/>
    </row>
    <row r="46" spans="1:8" ht="45.75" thickBot="1" x14ac:dyDescent="0.25">
      <c r="A46" s="56" t="s">
        <v>4</v>
      </c>
      <c r="B46" s="217" t="s">
        <v>5</v>
      </c>
      <c r="C46" s="218"/>
      <c r="D46" s="57" t="s">
        <v>22</v>
      </c>
      <c r="E46" s="58" t="s">
        <v>6</v>
      </c>
      <c r="F46" s="69" t="s">
        <v>125</v>
      </c>
      <c r="G46" s="69" t="s">
        <v>126</v>
      </c>
      <c r="H46" s="59" t="s">
        <v>30</v>
      </c>
    </row>
    <row r="47" spans="1:8" ht="48.75" customHeight="1" thickBot="1" x14ac:dyDescent="0.25">
      <c r="A47" s="58">
        <v>1</v>
      </c>
      <c r="B47" s="226" t="s">
        <v>152</v>
      </c>
      <c r="C47" s="227"/>
      <c r="D47" s="57" t="s">
        <v>0</v>
      </c>
      <c r="E47" s="78">
        <v>326</v>
      </c>
      <c r="F47" s="79">
        <v>906.77904761904756</v>
      </c>
      <c r="G47" s="79">
        <f>E47*F47</f>
        <v>295609.9695238095</v>
      </c>
      <c r="H47" s="73" t="s">
        <v>128</v>
      </c>
    </row>
    <row r="48" spans="1:8" ht="13.5" thickBot="1" x14ac:dyDescent="0.25">
      <c r="A48" s="200" t="s">
        <v>166</v>
      </c>
      <c r="B48" s="201"/>
      <c r="C48" s="202"/>
      <c r="D48" s="97"/>
      <c r="E48" s="97"/>
      <c r="F48" s="98"/>
      <c r="G48" s="113">
        <f>SUM(G47)</f>
        <v>295609.9695238095</v>
      </c>
      <c r="H48" s="74"/>
    </row>
    <row r="49" spans="1:8" ht="15" x14ac:dyDescent="0.2">
      <c r="A49" s="75"/>
      <c r="B49" s="80"/>
      <c r="C49" s="80"/>
      <c r="D49" s="81"/>
      <c r="E49" s="82"/>
      <c r="F49" s="135"/>
      <c r="G49" s="135"/>
    </row>
    <row r="50" spans="1:8" ht="15" x14ac:dyDescent="0.2">
      <c r="A50" s="75"/>
      <c r="B50" s="80"/>
      <c r="C50" s="80"/>
      <c r="D50" s="81"/>
      <c r="E50" s="82"/>
      <c r="F50" s="135"/>
      <c r="G50" s="135"/>
    </row>
    <row r="51" spans="1:8" ht="15.75" thickBot="1" x14ac:dyDescent="0.25">
      <c r="A51" s="83"/>
      <c r="B51" s="228" t="s">
        <v>153</v>
      </c>
      <c r="C51" s="228"/>
      <c r="D51" s="84"/>
      <c r="E51" s="84"/>
      <c r="F51" s="135"/>
      <c r="G51" s="66"/>
    </row>
    <row r="52" spans="1:8" ht="45.75" thickBot="1" x14ac:dyDescent="0.25">
      <c r="A52" s="56" t="s">
        <v>4</v>
      </c>
      <c r="B52" s="217" t="s">
        <v>5</v>
      </c>
      <c r="C52" s="218"/>
      <c r="D52" s="57" t="s">
        <v>22</v>
      </c>
      <c r="E52" s="58" t="s">
        <v>6</v>
      </c>
      <c r="F52" s="69" t="s">
        <v>125</v>
      </c>
      <c r="G52" s="69" t="s">
        <v>126</v>
      </c>
      <c r="H52" s="70" t="s">
        <v>30</v>
      </c>
    </row>
    <row r="53" spans="1:8" ht="15.75" thickBot="1" x14ac:dyDescent="0.25">
      <c r="A53" s="71">
        <v>1</v>
      </c>
      <c r="B53" s="213" t="s">
        <v>154</v>
      </c>
      <c r="C53" s="214"/>
      <c r="D53" s="86" t="s">
        <v>0</v>
      </c>
      <c r="E53" s="71">
        <v>1000</v>
      </c>
      <c r="F53" s="79">
        <v>221.24333497779969</v>
      </c>
      <c r="G53" s="136">
        <f>E53*F53</f>
        <v>221243.33497779968</v>
      </c>
      <c r="H53" s="223" t="s">
        <v>155</v>
      </c>
    </row>
    <row r="54" spans="1:8" ht="27.75" customHeight="1" thickBot="1" x14ac:dyDescent="0.25">
      <c r="A54" s="87">
        <v>2</v>
      </c>
      <c r="B54" s="213" t="s">
        <v>156</v>
      </c>
      <c r="C54" s="214"/>
      <c r="D54" s="86" t="s">
        <v>0</v>
      </c>
      <c r="E54" s="71">
        <v>1530</v>
      </c>
      <c r="F54" s="79">
        <v>192.12</v>
      </c>
      <c r="G54" s="136">
        <f>E54*F54</f>
        <v>293943.60000000003</v>
      </c>
      <c r="H54" s="224"/>
    </row>
    <row r="55" spans="1:8" ht="13.5" thickBot="1" x14ac:dyDescent="0.25">
      <c r="A55" s="200" t="s">
        <v>166</v>
      </c>
      <c r="B55" s="201"/>
      <c r="C55" s="202"/>
      <c r="D55" s="97"/>
      <c r="E55" s="97"/>
      <c r="F55" s="98"/>
      <c r="G55" s="113">
        <f>SUM(G53:G54)</f>
        <v>515186.93497779971</v>
      </c>
      <c r="H55" s="74"/>
    </row>
    <row r="57" spans="1:8" ht="42.75" hidden="1" x14ac:dyDescent="0.2">
      <c r="E57" s="117" t="s">
        <v>6</v>
      </c>
      <c r="F57" s="137" t="s">
        <v>126</v>
      </c>
    </row>
    <row r="58" spans="1:8" s="116" customFormat="1" ht="14.25" hidden="1" x14ac:dyDescent="0.2">
      <c r="A58" s="203" t="s">
        <v>168</v>
      </c>
      <c r="B58" s="204"/>
      <c r="C58" s="211"/>
      <c r="D58" s="115"/>
      <c r="E58" s="118">
        <f>E6+E7+E8+E9+E10+E11+E12+E18+E24+E25+E31+E38+E39+E40+E41+E47+E53+E54</f>
        <v>5104</v>
      </c>
      <c r="F58" s="119">
        <f>G13+G19+G26+G32+G42+G48+G55</f>
        <v>4214337.7837323779</v>
      </c>
      <c r="G58" s="138"/>
    </row>
    <row r="59" spans="1:8" x14ac:dyDescent="0.2">
      <c r="E59" s="120"/>
      <c r="F59" s="139"/>
    </row>
  </sheetData>
  <mergeCells count="42">
    <mergeCell ref="A2:H2"/>
    <mergeCell ref="A3:G3"/>
    <mergeCell ref="B5:C5"/>
    <mergeCell ref="B6:C6"/>
    <mergeCell ref="H6:H12"/>
    <mergeCell ref="B7:C7"/>
    <mergeCell ref="B8:C8"/>
    <mergeCell ref="B9:C9"/>
    <mergeCell ref="B10:C10"/>
    <mergeCell ref="B11:C11"/>
    <mergeCell ref="B12:C12"/>
    <mergeCell ref="H24:H25"/>
    <mergeCell ref="B25:C25"/>
    <mergeCell ref="B30:C30"/>
    <mergeCell ref="B31:C31"/>
    <mergeCell ref="A35:G35"/>
    <mergeCell ref="H53:H54"/>
    <mergeCell ref="B54:C54"/>
    <mergeCell ref="B41:C41"/>
    <mergeCell ref="A45:G45"/>
    <mergeCell ref="B46:C46"/>
    <mergeCell ref="B47:C47"/>
    <mergeCell ref="B51:C51"/>
    <mergeCell ref="B52:C52"/>
    <mergeCell ref="A42:C42"/>
    <mergeCell ref="A48:C48"/>
    <mergeCell ref="A55:C55"/>
    <mergeCell ref="A58:C58"/>
    <mergeCell ref="A13:C13"/>
    <mergeCell ref="A19:C19"/>
    <mergeCell ref="A26:C26"/>
    <mergeCell ref="A32:C32"/>
    <mergeCell ref="B36:C36"/>
    <mergeCell ref="B53:C53"/>
    <mergeCell ref="B40:C40"/>
    <mergeCell ref="B23:C23"/>
    <mergeCell ref="B24:C24"/>
    <mergeCell ref="B37:C37"/>
    <mergeCell ref="B38:C38"/>
    <mergeCell ref="B39:C39"/>
    <mergeCell ref="B17:C17"/>
    <mergeCell ref="B18:C18"/>
  </mergeCells>
  <pageMargins left="0.7" right="0.7" top="0.75" bottom="0.75" header="0.3" footer="0.3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C17" sqref="C17"/>
    </sheetView>
  </sheetViews>
  <sheetFormatPr defaultRowHeight="12.75" x14ac:dyDescent="0.2"/>
  <cols>
    <col min="1" max="1" width="5.140625" style="52" customWidth="1"/>
    <col min="2" max="2" width="9.140625" style="52"/>
    <col min="3" max="3" width="34.85546875" style="52" customWidth="1"/>
    <col min="4" max="4" width="22.5703125" style="52" customWidth="1"/>
    <col min="5" max="5" width="21.28515625" style="52" customWidth="1"/>
    <col min="6" max="6" width="9.140625" style="52" hidden="1" customWidth="1"/>
    <col min="7" max="7" width="11.85546875" style="52" hidden="1" customWidth="1"/>
    <col min="8" max="8" width="25" style="52" hidden="1" customWidth="1"/>
    <col min="9" max="9" width="21.5703125" style="52" customWidth="1"/>
    <col min="10" max="16384" width="9.140625" style="52"/>
  </cols>
  <sheetData>
    <row r="1" spans="1:9" ht="20.25" x14ac:dyDescent="0.2">
      <c r="A1" s="234" t="s">
        <v>157</v>
      </c>
      <c r="B1" s="234"/>
      <c r="C1" s="234"/>
      <c r="D1" s="234"/>
      <c r="E1" s="234"/>
      <c r="F1" s="234"/>
      <c r="G1" s="234"/>
      <c r="H1" s="234"/>
      <c r="I1" s="234"/>
    </row>
    <row r="2" spans="1:9" ht="20.25" x14ac:dyDescent="0.2">
      <c r="A2" s="53"/>
      <c r="B2" s="53"/>
      <c r="C2" s="53"/>
      <c r="D2" s="53"/>
      <c r="E2" s="53"/>
      <c r="F2" s="53"/>
      <c r="G2" s="53"/>
      <c r="H2" s="53"/>
    </row>
    <row r="3" spans="1:9" x14ac:dyDescent="0.2">
      <c r="A3" s="242" t="s">
        <v>158</v>
      </c>
      <c r="B3" s="243"/>
      <c r="C3" s="243"/>
      <c r="D3" s="243"/>
      <c r="E3" s="243"/>
      <c r="F3" s="243"/>
      <c r="G3" s="243"/>
      <c r="H3" s="243"/>
      <c r="I3" s="243"/>
    </row>
    <row r="4" spans="1:9" ht="13.5" thickBot="1" x14ac:dyDescent="0.25">
      <c r="B4" s="89" t="s">
        <v>159</v>
      </c>
      <c r="C4" s="54"/>
    </row>
    <row r="5" spans="1:9" ht="45.75" thickBot="1" x14ac:dyDescent="0.25">
      <c r="A5" s="56" t="s">
        <v>4</v>
      </c>
      <c r="B5" s="217" t="s">
        <v>5</v>
      </c>
      <c r="C5" s="218"/>
      <c r="D5" s="57" t="s">
        <v>22</v>
      </c>
      <c r="E5" s="58" t="s">
        <v>6</v>
      </c>
      <c r="F5" s="56" t="s">
        <v>117</v>
      </c>
      <c r="G5" s="56" t="s">
        <v>118</v>
      </c>
      <c r="H5" s="56" t="s">
        <v>30</v>
      </c>
    </row>
    <row r="6" spans="1:9" ht="30" customHeight="1" thickBot="1" x14ac:dyDescent="0.25">
      <c r="A6" s="58">
        <v>1</v>
      </c>
      <c r="B6" s="221" t="s">
        <v>160</v>
      </c>
      <c r="C6" s="222"/>
      <c r="D6" s="61" t="s">
        <v>0</v>
      </c>
      <c r="E6" s="61">
        <v>4</v>
      </c>
      <c r="F6" s="90">
        <v>17038.98</v>
      </c>
      <c r="G6" s="62">
        <f>E6*F6</f>
        <v>68155.92</v>
      </c>
      <c r="H6" s="63" t="s">
        <v>161</v>
      </c>
    </row>
    <row r="7" spans="1:9" ht="20.25" customHeight="1" thickBot="1" x14ac:dyDescent="0.25">
      <c r="A7" s="58">
        <v>2</v>
      </c>
      <c r="B7" s="226" t="s">
        <v>162</v>
      </c>
      <c r="C7" s="227"/>
      <c r="D7" s="61" t="s">
        <v>0</v>
      </c>
      <c r="E7" s="61">
        <v>4</v>
      </c>
      <c r="F7" s="90">
        <v>20330.849999999999</v>
      </c>
      <c r="G7" s="62">
        <f t="shared" ref="G7:G9" si="0">E7*F7</f>
        <v>81323.399999999994</v>
      </c>
      <c r="H7" s="63" t="s">
        <v>163</v>
      </c>
    </row>
    <row r="8" spans="1:9" ht="24" customHeight="1" thickBot="1" x14ac:dyDescent="0.25">
      <c r="A8" s="58">
        <v>3</v>
      </c>
      <c r="B8" s="226" t="s">
        <v>164</v>
      </c>
      <c r="C8" s="227"/>
      <c r="D8" s="61" t="s">
        <v>0</v>
      </c>
      <c r="E8" s="61">
        <v>4</v>
      </c>
      <c r="F8" s="90">
        <v>38173.730000000003</v>
      </c>
      <c r="G8" s="62">
        <f t="shared" si="0"/>
        <v>152694.92000000001</v>
      </c>
      <c r="H8" s="63" t="s">
        <v>163</v>
      </c>
    </row>
    <row r="9" spans="1:9" ht="26.25" customHeight="1" thickBot="1" x14ac:dyDescent="0.25">
      <c r="A9" s="91">
        <v>4</v>
      </c>
      <c r="B9" s="240" t="s">
        <v>165</v>
      </c>
      <c r="C9" s="241"/>
      <c r="D9" s="92" t="s">
        <v>0</v>
      </c>
      <c r="E9" s="92">
        <v>14</v>
      </c>
      <c r="F9" s="93">
        <v>12751.82</v>
      </c>
      <c r="G9" s="94">
        <f t="shared" si="0"/>
        <v>178525.47999999998</v>
      </c>
      <c r="H9" s="95" t="s">
        <v>161</v>
      </c>
    </row>
    <row r="10" spans="1:9" ht="13.5" thickBot="1" x14ac:dyDescent="0.25">
      <c r="A10" s="200" t="s">
        <v>166</v>
      </c>
      <c r="B10" s="201"/>
      <c r="C10" s="202"/>
      <c r="D10" s="97"/>
      <c r="E10" s="97"/>
      <c r="F10" s="97"/>
      <c r="G10" s="99">
        <f>SUM(G6:G9)</f>
        <v>480699.72</v>
      </c>
      <c r="H10" s="97"/>
    </row>
  </sheetData>
  <mergeCells count="8">
    <mergeCell ref="A10:C10"/>
    <mergeCell ref="B9:C9"/>
    <mergeCell ref="A1:I1"/>
    <mergeCell ref="A3:I3"/>
    <mergeCell ref="B5:C5"/>
    <mergeCell ref="B6:C6"/>
    <mergeCell ref="B7:C7"/>
    <mergeCell ref="B8:C8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ТД</vt:lpstr>
      <vt:lpstr>Прочее</vt:lpstr>
      <vt:lpstr>ДРР</vt:lpstr>
      <vt:lpstr>Осн. транспортный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Алейникова Людмила</dc:creator>
  <cp:lastModifiedBy>Аносова Елена</cp:lastModifiedBy>
  <cp:lastPrinted>2019-02-15T04:16:07Z</cp:lastPrinted>
  <dcterms:created xsi:type="dcterms:W3CDTF">2019-02-08T07:43:38Z</dcterms:created>
  <dcterms:modified xsi:type="dcterms:W3CDTF">2019-03-28T11:19:41Z</dcterms:modified>
</cp:coreProperties>
</file>