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56" activeTab="0"/>
  </bookViews>
  <sheets>
    <sheet name="приложение 7.1" sheetId="1" r:id="rId1"/>
  </sheets>
  <definedNames/>
  <calcPr fullCalcOnLoad="1"/>
</workbook>
</file>

<file path=xl/sharedStrings.xml><?xml version="1.0" encoding="utf-8"?>
<sst xmlns="http://schemas.openxmlformats.org/spreadsheetml/2006/main" count="234" uniqueCount="197">
  <si>
    <t>№</t>
  </si>
  <si>
    <t>1.</t>
  </si>
  <si>
    <t>1.1.</t>
  </si>
  <si>
    <t>1.2.</t>
  </si>
  <si>
    <t>2.</t>
  </si>
  <si>
    <t>2.1.</t>
  </si>
  <si>
    <t>2.2.</t>
  </si>
  <si>
    <t>1.3.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</si>
  <si>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</si>
  <si>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</si>
  <si>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</si>
  <si>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</si>
  <si>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</si>
  <si>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</si>
  <si>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</si>
  <si>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</si>
  <si>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1.4.</t>
  </si>
  <si>
    <t>Наименование объекта</t>
  </si>
  <si>
    <t>Объект 1</t>
  </si>
  <si>
    <t>…</t>
  </si>
  <si>
    <t>Объект 2</t>
  </si>
  <si>
    <t>Новое строительство</t>
  </si>
  <si>
    <t>млн.рублей</t>
  </si>
  <si>
    <t>Справочно: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</si>
  <si>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</si>
  <si>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</si>
  <si>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</si>
  <si>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</si>
  <si>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</si>
  <si>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</si>
  <si>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</si>
  <si>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</si>
  <si>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</si>
  <si>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</si>
  <si>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план**</t>
  </si>
  <si>
    <t>факт***</t>
  </si>
  <si>
    <t>Создание систем противоаварийной и режимной автоматики</t>
  </si>
  <si>
    <t>к приказу Минэнерго России</t>
  </si>
  <si>
    <t>Утверждаю</t>
  </si>
  <si>
    <t>(подпись)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</si>
  <si>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</si>
  <si>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</si>
  <si>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</si>
  <si>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</si>
  <si>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</si>
  <si>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</si>
  <si>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</si>
  <si>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за отчетный 
квартал</t>
  </si>
  <si>
    <t>за отчетный квартал</t>
  </si>
  <si>
    <t>Освоено 
(закрыто актами 
выполненных работ)
млн.рублей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</si>
  <si>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</si>
  <si>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</si>
  <si>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7.1</t>
  </si>
  <si>
    <t>Алексеевский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</si>
  <si>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</si>
  <si>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</si>
  <si>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</si>
  <si>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</si>
  <si>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</si>
  <si>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</si>
  <si>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</si>
  <si>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</si>
  <si>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</si>
  <si>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</si>
  <si>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Красноармейский район</t>
  </si>
  <si>
    <t>Красноярский район</t>
  </si>
  <si>
    <t>Клявлинский район</t>
  </si>
  <si>
    <t>Кошкинский район</t>
  </si>
  <si>
    <t>Пестравский район</t>
  </si>
  <si>
    <t>Приволжский район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</si>
  <si>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</si>
  <si>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</si>
  <si>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</si>
  <si>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</si>
  <si>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Шигонский район</t>
  </si>
  <si>
    <t>Безенчукский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</si>
  <si>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</si>
  <si>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>Администрация г.о. Жигулевск, строительство внешнего электроснабжения многоэтажных жилых домов поз. 13, 2, 9, г. Жигулевск, МКР-10</t>
  </si>
  <si>
    <t xml:space="preserve">Администрация г.о. Жигулевск, строительство внешнего электроснабжения многоэтажных жилых домов поз. 13, 14, г. Жигулевск, МКР В-3 </t>
  </si>
  <si>
    <t>Администрация г.о. Жигулевск, строительство внешнего электроснабжения 9-ти этажного жилого дома №5, г. Жигулевск, МКР В-3</t>
  </si>
  <si>
    <t>Администрация муниципального района Сергиевский, строительство внешнего электроснабжения малоэтажной жилой застройки, п. Сергиевск, ул. Северная, Степная, Заводская</t>
  </si>
  <si>
    <t>Администрация муниципального района Сергиевский, строительство внешнего электроснабжения малоэтажной жилой застройки, п.г.т. Суходол, ул. Пушкина, Мира, Чапаева</t>
  </si>
  <si>
    <t xml:space="preserve">Директор по реализации и развитию </t>
  </si>
  <si>
    <t>Голин Р.В.</t>
  </si>
  <si>
    <t>Директор по экономике и финансам</t>
  </si>
  <si>
    <t>Кириллов Ю.А.</t>
  </si>
  <si>
    <t>Генеральный директор ЗАО " ССК"</t>
  </si>
  <si>
    <t>Мухаметшин В.С.</t>
  </si>
  <si>
    <t>Администрация муниципального района Сергиевский, строительство внешнего электроснабжения пождепо, с.Сергиевск, ул.Ленина</t>
  </si>
  <si>
    <t>Администрация муниципального района Сергиевский, строительство внешнего электроснабжения детского сада, п.Суходол, ул.Школьная</t>
  </si>
  <si>
    <t>Администрация муниципального района Сергиевский, строительство внешнего электроснабжения детского сада, с.Сергиевск, ул.Сергиевская</t>
  </si>
  <si>
    <t>Администрация г.о. Новокуйбышевск, строительство внешнего электроснабжения психоневрологического диспансера, г.Новокуйбышевск, ул.Садово-Дачная 50 "а"</t>
  </si>
  <si>
    <t>г.о. Чапаевск</t>
  </si>
  <si>
    <t>г.о. Самара</t>
  </si>
  <si>
    <t>г.о. Отрадный</t>
  </si>
  <si>
    <t>г.о. Новокуйбышевск</t>
  </si>
  <si>
    <t>г.о. Жигулевск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</si>
  <si>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</si>
  <si>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Администрация муниципального района Большеглушицкий, строительство внешнего электроснабжения культурно-оздоровительного центра, с. Большая Глушица, пл. 60-летия Октября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</si>
  <si>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</si>
  <si>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</si>
  <si>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</si>
  <si>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Администрация муниципального района Кинель-Черкасский, строительство внешнего электроснабжения малозатратных спортивных сооружений, с. Тимашево, ул.Революционная и ул.Двор Завода</t>
  </si>
  <si>
    <t>Администрация муниципального района Кошкинский, строительство внешнего электроснабжения 32-х одноквартирных домов, ул. Аэродромная</t>
  </si>
  <si>
    <t>Администрация муниципального района Красноармейский, строительство внешнего электроснабжения дома молодежных организаций, с.Красноармейское ул. Мира (площадь Ленина)</t>
  </si>
  <si>
    <t>Администрация г.о. Отрадный, строительство внешнего электроснабжения 36-ти квартирного жилого дома, г. Отрадный, ул. Спортивная, Буровиков, Нефтянников (квартал 7)</t>
  </si>
  <si>
    <t>Администрация г.о. Отрадный, строительство внешнего электроснабжения малоэтажного жилищного строительства г. Отрадный, ул. З. Космодемьянской</t>
  </si>
  <si>
    <t>Администрация муниципального района Пестравский, строительство внешнего электроснабжения группового водопровода 2-я очередь, юго-западнее с.Пестравка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</si>
  <si>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</si>
  <si>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Хворостянский район</t>
  </si>
  <si>
    <t xml:space="preserve">Администрация муниципального района Хворостянский, строительство внешнего электроснабжения крытого рынка в с. Хворостянка 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</si>
  <si>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</si>
  <si>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 xml:space="preserve">Администрация муниципального района Челно-Вершинский, строительство внешнего электроснабжения центральныой котельной №1, с.Челно-Вершины, ул.Старшинова 2 </t>
  </si>
  <si>
    <t>Строительство схемы внешнего электроснабжения малоэтажной застройки, с. Приволжье, ул. Спортивная.</t>
  </si>
  <si>
    <t>Администрация г.о. Отрадный, строительство внешнего электроснабжения муниципальной котельной №1, г. Отрадный, ул. Физкультурников</t>
  </si>
  <si>
    <t>Администрация муниципального района Большечерниговский, строительство внешнего  электроснабжения трехэтажного здания общежития, с. Большая Черниговка, ул.Комсомольская, д.4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</si>
  <si>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</si>
  <si>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Строительство КЛ-35кВ "Водозабор-1"*****</t>
  </si>
  <si>
    <t>Реконструкция РУ в ТП и строительство КЛ-6 кВ от ПС "Центральная"*****</t>
  </si>
  <si>
    <t>Реконструкция ВЛ-0,4 кВ от КТП  А 2010/100кВА с заменой КТП на 160 кВА</t>
  </si>
  <si>
    <t xml:space="preserve">Реконструкция ВЛ-0,4 кВ от КТП БОГ 1622/160 кВА   </t>
  </si>
  <si>
    <t>Реконструкция ВЛ-0,4 кВ от КТП  Алд 306/2х100 кВА с заменой КТП на 250 кВА</t>
  </si>
  <si>
    <t xml:space="preserve">Реконструкция ВЛ-0,4 кВ от КТП БОР 707/400 кВА с установкой дополнительной КТП 400 кВА </t>
  </si>
  <si>
    <t>Реконструкция ВЛ-0,4 кВ от КТП  См 510/400 кВА</t>
  </si>
  <si>
    <t>Реконструкция ВЛ-10 кВ Ф-5 ПС "Смышляевка-Тяговая"» от опоры 52 до МТП С 507/100 с заменой на КТП 250 кВА</t>
  </si>
  <si>
    <t xml:space="preserve">Реконструкция ВЛ-0,4 кВ от КТП  ИС 1606/400 кВА </t>
  </si>
  <si>
    <t>Реконструкция КТП ИС 1705/250 кВА с заменой на КТП 400 кВА</t>
  </si>
  <si>
    <t>Реконструкция ВЛ-0,4 кВ от КТП  КМШ 503/400 кВА</t>
  </si>
  <si>
    <t>Реконструкция ВЛ-0,4 кВ от КТП  ММ 206/250 кВА с заменой КТП</t>
  </si>
  <si>
    <t>Реконструкция ВЛ-0,4 кВ от КТП  НБ 1602/100кВА с заменой КТП на 160 кВА</t>
  </si>
  <si>
    <t>Реконструкция ВЛ-10 кВ – отпайки фидера КЛВ-4: 402, 406, 412, 421</t>
  </si>
  <si>
    <t>Реконструкция КТП Но 3005/100 кВА с заменой на КТП 250 кВА</t>
  </si>
  <si>
    <t xml:space="preserve">Реконструкция КТП Но 3007/250 кВА с заменой КТП </t>
  </si>
  <si>
    <t>Реконструкция КТП Но 3006/250 кВА с заменой КТП</t>
  </si>
  <si>
    <t>Реконструкция ВЛ-0,4 кВ от ЗТП 410/250 кВА Ф-4 ПС Пестравка с заменой ЗТП на КТП 250 кВА</t>
  </si>
  <si>
    <t>Реконструкция ВЛ-0,4 кВ от КТП  ПР 333/250 кВА с заменой КТП</t>
  </si>
  <si>
    <t>Реконструкция ВЛ-0,4 кВ от КТП  ФНС 705/100 кВА с установкой новой КТП 250 кВА и переподключением существующей ВЛ-0,4 кВ</t>
  </si>
  <si>
    <t>Реконструкция ВЛ-0,4 кВ от КТП  П 1040/160 кВА с заменой КТП на 250 кВА</t>
  </si>
  <si>
    <t>г. Чапаевск</t>
  </si>
  <si>
    <t>Реконструкция ВЛ-0,4 кВ от КТП  42</t>
  </si>
  <si>
    <t xml:space="preserve">Реконструкция ВЛ-0,4 кВ от КТП  Чв 121/250 кВА с заменой КТП </t>
  </si>
  <si>
    <t>Реконструкция ВЛ-0,4 кВ от КТП  Ш 310/160 кВА с заменой КТП на 250 кВА</t>
  </si>
  <si>
    <t>Казанцев А.Ф.</t>
  </si>
  <si>
    <t>Спецтехника, реконструкция производственных баз</t>
  </si>
  <si>
    <t>Реконструкция ВЛ-0,4 кВ от МТП  Ч 1713/400 кВА с заменой КТП</t>
  </si>
  <si>
    <t>от «24» марта  2010 г. № 144</t>
  </si>
  <si>
    <t>Реконструкция ВЛ-0,4 кВ от КТП  КОЛ  717/100кВА с заменой КТП на 250кВА</t>
  </si>
  <si>
    <t>"Строительство ВЛ-0,4 кВ от опоры №100/8, Ф№1, ТП БОР301/250кВА, Ф№3, ПС 1101/35/10кВ "Борская" Борский район, ул.Светлая, 36*****</t>
  </si>
  <si>
    <t>Строительство ВЛ-6кВ с установкой новой КТП 6/0,4кВ-100кВА и ВЛ-0,4кВ для наружного освещения фестиваля "Рок над Волгой"*****</t>
  </si>
  <si>
    <t>"Строительство ВЛ-0,4кВ от ТП Р601/250кВА"*****</t>
  </si>
  <si>
    <t>"Строительство ВЛ-6; 0,4кВ с установкой новой КТП от опоры №11611/15 Ф№КУР-16 ПС 110/6кВ "Курумоч"*****</t>
  </si>
  <si>
    <t>"Строительство ВЛ-0,4 кВ от ТП ОВ 3008/250кВА"*****</t>
  </si>
  <si>
    <t>«Строительство  ВЛ-0,4кВ от ТП Р603/250кВА" ул. Пионерская*****</t>
  </si>
  <si>
    <t>«Строительство  ВЛ-0,4кВ от ТП Р603/250кВА"  ул. Волжская*****</t>
  </si>
  <si>
    <t>"Строительство  ВЛ-0,4 кВ от ТП 108/100кВА"*****</t>
  </si>
  <si>
    <t>"Строительство ВЛ-0,4кВ от ТП Р304/400кВА"*****</t>
  </si>
  <si>
    <t>"Строительство  ВЛ-0,4кВ  от ТП СтБ407/2х160кВА в Красноярском районе, п.Малиновый Куст, ул.Сосновая"*****</t>
  </si>
  <si>
    <t>"Строительство ВЛ-0,4кВ от ТП КЯР 325/160кВА"*****</t>
  </si>
  <si>
    <t>"Строительство ВЛ-0,4 кВ от КТП РЦ 1105/100 кВА"*****</t>
  </si>
  <si>
    <t>"Строительство ВЛ-0,4кВ от ТП КЯР 220/400кВА" с.Нижняя Солонцовка, ул.Речная, 3, 18*****</t>
  </si>
  <si>
    <t>"Строительство ВЛ-0,4кВ от опоры №100/13 ТП КЯР 512/250кВА" с.Красный Яр, ул.Дорожная, 44*****</t>
  </si>
  <si>
    <t>"Строительство ВЛ-0,4кВ от опоры №100/11 фидер №1, КТП 912/160кВА" с.Красный Яр, ул.Приусадебная, 71*****</t>
  </si>
  <si>
    <t xml:space="preserve">Электроснабжене жилых зданий и построек с установкой блочной-модульной трансформаторной подстанции по адресу: Самарская обл., Красноярский р-он, п. Волжский, массив Сосновый Бор, уч. №31а (2 этап)***** </t>
  </si>
  <si>
    <t>"Строительство ВЛ-0,4кВ в г. Новокуйбышевск, ул. Первая Южная, ул.Вторая Южная"*****</t>
  </si>
  <si>
    <t>"Строительство ВЛ-0,4 кВ от ТП 92/400кВА"*****</t>
  </si>
  <si>
    <t>"Строительство КЛ-0,4 кВ от ЗТП №105/2х320кВА ЦРП "Насосная" ПС "Центральная" пр.Победы, 48А*****</t>
  </si>
  <si>
    <t>"Строительство ВЛ-0,4 кВ от ТП 163/2х630кВА" ул.Монтажная*****</t>
  </si>
  <si>
    <t>Строительство и реконструкция ВЛ-6кВ; 0,4кВ КЛ-6кВ ТП-68 (роддом)*****</t>
  </si>
  <si>
    <t>Проектирование и строительство ВЛ-0,4 кВ от шин 0,4 кВ КТП 120/160 кВА с заменой на КТП 6/0,4/250 кВА*****</t>
  </si>
  <si>
    <t>"Строительство ВЛ-0,4 кВ от опоры №200/12, Ф№2, ТП 1003/250"*****</t>
  </si>
  <si>
    <t>"Электроснабжение комплекса административных зданий и вспомогательных объектов" в г.о. Самара Промышленного р-она, ул. Московское шоссе (РП-6 кВ)*****</t>
  </si>
  <si>
    <t>"Строительство  ВЛ-0,4 кВ от КТП  УЗ 910/400кВА"*****</t>
  </si>
  <si>
    <t xml:space="preserve"> «Строительство ВЛ-0,4кВ от ТП Сев2520/100кВА" *****</t>
  </si>
  <si>
    <t>"Строительство  ВЛ-0,4 кВ от ТП  ПС69/250кВА"*****</t>
  </si>
  <si>
    <t>"Строительство ВЛ-0,4 кВ от ТП 1725/250кВА"*****</t>
  </si>
  <si>
    <t>"Строительство ВЛ-0,4 кВ от ТП 66/400кВА"*****</t>
  </si>
  <si>
    <t>"Строительство  ВЛ-0,4 кВ от ТП Т3/400кВА"*****</t>
  </si>
  <si>
    <t>"Строительство ВЛ-0,4кВ от КТП Х10/2х400кВА" ул.Черняховского,20*****</t>
  </si>
  <si>
    <t>"Строительство ВЛ-0,4 кВ от ТП-16/400кВА" ул.Октябрьская*****</t>
  </si>
  <si>
    <t>"Строительство ВЛ-0,4 кВ от ЗТП Сол 106/250 с установкой дополнительной КТП 400 кВА "*****</t>
  </si>
  <si>
    <t xml:space="preserve">ВСЕГО </t>
  </si>
  <si>
    <t>Строительство ВЛ-0,4кВ от ТП 48/100кВА*****</t>
  </si>
  <si>
    <t>Строительство ВЛ-0,4кВ от ТП ДСК 6031/2*630кВА*****</t>
  </si>
  <si>
    <t>Строительство ВЛ-0,4кВ от опоры 101/3 КТП 605/400кВА*****</t>
  </si>
  <si>
    <t>Строительство КЛ-6кВ от ЗТП 122/2*160кВА с установкой новой КТП 6/0,4кВ/400кВА, ВЛ-0,4кВ, КЛ-0,4кВ от новой КТП до потребителя*****</t>
  </si>
  <si>
    <t>Строительство КЛ-0,4кВ от ЗТП 20/2*400кВА, РУ-0,4*****</t>
  </si>
  <si>
    <t>Строительство КЛ-0,4кВ от ЗТП 2/400кВА, РУ-0,4*****</t>
  </si>
  <si>
    <t>Строительство КЛ-0,4кВ от ТП 23/400кВА, РУ-0,4*****</t>
  </si>
  <si>
    <t>Строительство КЛ-0,4кВ и ВЛ-0,4кВ РУ-0,4кВ от ТП 154/2*400кВА*****</t>
  </si>
  <si>
    <t>Строительство ВЛ-0,4кВ от РУ-0,4 ТП-41/250кВА*****</t>
  </si>
  <si>
    <t>Строительство ВЛ-0,4кВ от РУ-0,4 ТП-ДС/250кВА*****</t>
  </si>
  <si>
    <t>Строительство ВЛ-0,4кВ от РУ-0,4 ТП-33/400кВА*****</t>
  </si>
  <si>
    <t>Отчет об исполнении инвестиционной программы ЗАО "Самарская сетевая компания", млн. рублей с НДС
(4 квартал 2012 г.)</t>
  </si>
  <si>
    <t>«___»________ 2013 года</t>
  </si>
  <si>
    <t>Технический директор</t>
  </si>
  <si>
    <t>Введено оформлено актами ввода в эксплуатацию) 
млн.рублей     без НДС</t>
  </si>
  <si>
    <t>Администрация г.о. Жигулевск, строительство внешнего электроснабжения малоэтажной и среднеэтажной застройки г. Жигулевск, МКР В-2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</si>
</sst>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"/>
    <numFmt numFmtId="178" formatCode="0.000"/>
    <numFmt numFmtId="179" formatCode="0.0"/>
    <numFmt numFmtId="180" formatCode="#,##0.00_р_.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0.00000000"/>
    <numFmt numFmtId="187" formatCode="#,##0.0000"/>
    <numFmt numFmtId="188" formatCode="0.000%"/>
  </numFmts>
  <fonts count="30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55" applyFont="1" applyFill="1" applyBorder="1" applyAlignment="1">
      <alignment horizontal="left" vertical="top" wrapText="1"/>
      <protection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178" fontId="0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center" wrapText="1"/>
    </xf>
    <xf numFmtId="178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top" wrapText="1"/>
    </xf>
    <xf numFmtId="0" fontId="0" fillId="24" borderId="10" xfId="53" applyNumberFormat="1" applyFont="1" applyFill="1" applyBorder="1" applyAlignment="1">
      <alignment horizontal="left" vertical="top" wrapText="1"/>
      <protection/>
    </xf>
    <xf numFmtId="0" fontId="1" fillId="24" borderId="10" xfId="55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55" applyFont="1" applyFill="1" applyBorder="1" applyAlignment="1">
      <alignment vertical="center" wrapText="1"/>
      <protection/>
    </xf>
    <xf numFmtId="0" fontId="0" fillId="24" borderId="10" xfId="55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1" fillId="24" borderId="10" xfId="55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/>
    </xf>
    <xf numFmtId="2" fontId="29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right"/>
    </xf>
    <xf numFmtId="16" fontId="1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1" fillId="24" borderId="10" xfId="55" applyFont="1" applyFill="1" applyBorder="1">
      <alignment/>
      <protection/>
    </xf>
    <xf numFmtId="0" fontId="0" fillId="24" borderId="10" xfId="0" applyFont="1" applyFill="1" applyBorder="1" applyAlignment="1">
      <alignment vertical="center" wrapText="1" shrinkToFit="1"/>
    </xf>
    <xf numFmtId="0" fontId="1" fillId="24" borderId="10" xfId="0" applyFont="1" applyFill="1" applyBorder="1" applyAlignment="1">
      <alignment vertical="center" wrapText="1"/>
    </xf>
    <xf numFmtId="0" fontId="0" fillId="24" borderId="10" xfId="55" applyFont="1" applyFill="1" applyBorder="1" applyAlignment="1">
      <alignment horizontal="left" vertical="center" wrapText="1"/>
      <protection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178" fontId="1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178" fontId="1" fillId="24" borderId="10" xfId="0" applyNumberFormat="1" applyFont="1" applyFill="1" applyBorder="1" applyAlignment="1">
      <alignment horizontal="center" vertical="distributed"/>
    </xf>
    <xf numFmtId="0" fontId="0" fillId="24" borderId="13" xfId="0" applyFont="1" applyFill="1" applyBorder="1" applyAlignment="1">
      <alignment horizontal="center" vertical="center" wrapText="1"/>
    </xf>
    <xf numFmtId="178" fontId="0" fillId="24" borderId="13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top"/>
    </xf>
    <xf numFmtId="2" fontId="0" fillId="24" borderId="13" xfId="0" applyNumberFormat="1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2" fontId="25" fillId="24" borderId="0" xfId="0" applyNumberFormat="1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  <xf numFmtId="2" fontId="25" fillId="24" borderId="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1" fillId="24" borderId="10" xfId="55" applyNumberFormat="1" applyFont="1" applyFill="1" applyBorder="1" applyAlignment="1">
      <alignment horizontal="center" vertical="center"/>
      <protection/>
    </xf>
    <xf numFmtId="2" fontId="0" fillId="24" borderId="10" xfId="55" applyNumberFormat="1" applyFont="1" applyFill="1" applyBorder="1" applyAlignment="1">
      <alignment horizontal="center" vertical="center"/>
      <protection/>
    </xf>
    <xf numFmtId="178" fontId="0" fillId="24" borderId="10" xfId="0" applyNumberFormat="1" applyFont="1" applyFill="1" applyBorder="1" applyAlignment="1">
      <alignment/>
    </xf>
    <xf numFmtId="178" fontId="1" fillId="24" borderId="10" xfId="0" applyNumberFormat="1" applyFont="1" applyFill="1" applyBorder="1" applyAlignment="1">
      <alignment horizontal="center" vertical="center"/>
    </xf>
    <xf numFmtId="178" fontId="0" fillId="24" borderId="10" xfId="55" applyNumberFormat="1" applyFont="1" applyFill="1" applyBorder="1" applyAlignment="1">
      <alignment horizontal="center" vertical="center" wrapText="1"/>
      <protection/>
    </xf>
    <xf numFmtId="178" fontId="0" fillId="24" borderId="10" xfId="0" applyNumberFormat="1" applyFont="1" applyFill="1" applyBorder="1" applyAlignment="1">
      <alignment/>
    </xf>
    <xf numFmtId="1" fontId="0" fillId="24" borderId="10" xfId="55" applyNumberFormat="1" applyFont="1" applyFill="1" applyBorder="1" applyAlignment="1">
      <alignment horizontal="center" vertical="center" wrapText="1"/>
      <protection/>
    </xf>
    <xf numFmtId="2" fontId="1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distributed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25" fillId="24" borderId="0" xfId="0" applyFont="1" applyFill="1" applyAlignment="1">
      <alignment horizontal="left"/>
    </xf>
    <xf numFmtId="2" fontId="27" fillId="24" borderId="0" xfId="0" applyNumberFormat="1" applyFont="1" applyFill="1" applyAlignment="1">
      <alignment horizontal="right"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78" fontId="0" fillId="24" borderId="13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/>
    </xf>
    <xf numFmtId="178" fontId="0" fillId="24" borderId="0" xfId="0" applyNumberFormat="1" applyFont="1" applyFill="1" applyAlignment="1">
      <alignment horizontal="center" vertical="center"/>
    </xf>
    <xf numFmtId="178" fontId="0" fillId="24" borderId="11" xfId="0" applyNumberFormat="1" applyFont="1" applyFill="1" applyBorder="1" applyAlignment="1">
      <alignment horizontal="center" vertical="center"/>
    </xf>
    <xf numFmtId="178" fontId="26" fillId="24" borderId="0" xfId="0" applyNumberFormat="1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178" fontId="0" fillId="24" borderId="10" xfId="55" applyNumberFormat="1" applyFont="1" applyFill="1" applyBorder="1" applyAlignment="1">
      <alignment horizontal="left" vertical="top" wrapText="1"/>
      <protection/>
    </xf>
    <xf numFmtId="178" fontId="0" fillId="24" borderId="10" xfId="0" applyNumberFormat="1" applyFont="1" applyFill="1" applyBorder="1" applyAlignment="1">
      <alignment horizontal="center"/>
    </xf>
    <xf numFmtId="178" fontId="0" fillId="24" borderId="10" xfId="0" applyNumberFormat="1" applyFont="1" applyFill="1" applyBorder="1" applyAlignment="1">
      <alignment horizontal="left" vertical="center" wrapText="1"/>
    </xf>
    <xf numFmtId="178" fontId="0" fillId="24" borderId="10" xfId="0" applyNumberFormat="1" applyFont="1" applyFill="1" applyBorder="1" applyAlignment="1">
      <alignment horizontal="center" wrapText="1"/>
    </xf>
    <xf numFmtId="178" fontId="0" fillId="24" borderId="10" xfId="0" applyNumberFormat="1" applyFont="1" applyFill="1" applyBorder="1" applyAlignment="1">
      <alignment horizontal="left" wrapText="1"/>
    </xf>
    <xf numFmtId="178" fontId="0" fillId="24" borderId="10" xfId="0" applyNumberFormat="1" applyFont="1" applyFill="1" applyBorder="1" applyAlignment="1">
      <alignment horizontal="left" vertical="top" wrapText="1"/>
    </xf>
    <xf numFmtId="178" fontId="0" fillId="24" borderId="10" xfId="0" applyNumberFormat="1" applyFont="1" applyFill="1" applyBorder="1" applyAlignment="1">
      <alignment horizontal="center" vertical="top"/>
    </xf>
    <xf numFmtId="178" fontId="0" fillId="24" borderId="10" xfId="0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26" fillId="24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12"/>
  <sheetViews>
    <sheetView tabSelected="1" view="pageBreakPreview" zoomScale="60" zoomScaleNormal="70" zoomScalePageLayoutView="50" workbookViewId="0" topLeftCell="A1">
      <selection activeCell="O11" sqref="O1:O16384"/>
    </sheetView>
  </sheetViews>
  <sheetFormatPr defaultColWidth="9.00390625" defaultRowHeight="15.75"/>
  <cols>
    <col min="1" max="1" width="9.00390625" style="10" customWidth="1"/>
    <col min="2" max="2" width="37.25390625" style="10" bestFit="1" customWidth="1"/>
    <col min="3" max="3" width="7.375" style="10" customWidth="1"/>
    <col min="4" max="5" width="10.875" style="10" customWidth="1"/>
    <col min="6" max="6" width="10.00390625" style="10" customWidth="1"/>
    <col min="7" max="7" width="11.125" style="10" customWidth="1"/>
    <col min="8" max="8" width="9.875" style="10" customWidth="1"/>
    <col min="9" max="9" width="9.625" style="10" customWidth="1"/>
    <col min="10" max="10" width="10.00390625" style="10" customWidth="1"/>
    <col min="11" max="11" width="9.25390625" style="10" customWidth="1"/>
    <col min="12" max="12" width="9.625" style="10" customWidth="1"/>
    <col min="13" max="13" width="8.375" style="10" customWidth="1"/>
    <col min="14" max="14" width="9.25390625" style="93" customWidth="1"/>
    <col min="15" max="15" width="10.375" style="53" customWidth="1"/>
    <col min="16" max="16" width="8.125" style="53" customWidth="1"/>
    <col min="17" max="17" width="8.625" style="53" customWidth="1"/>
    <col min="18" max="18" width="11.25390625" style="10" customWidth="1"/>
    <col min="19" max="19" width="7.25390625" style="10" customWidth="1"/>
    <col min="20" max="20" width="6.75390625" style="10" customWidth="1"/>
    <col min="21" max="21" width="12.25390625" style="10" customWidth="1"/>
    <col min="22" max="22" width="14.375" style="10" customWidth="1"/>
    <col min="23" max="23" width="22.00390625" style="10" customWidth="1"/>
    <col min="24" max="24" width="9.00390625" style="1" customWidth="1"/>
    <col min="25" max="25" width="10.50390625" style="1" customWidth="1"/>
    <col min="26" max="16384" width="9.00390625" style="1" customWidth="1"/>
  </cols>
  <sheetData>
    <row r="1" ht="36" customHeight="1"/>
    <row r="2" ht="18.75">
      <c r="W2" s="52" t="s">
        <v>52</v>
      </c>
    </row>
    <row r="3" ht="18.75">
      <c r="W3" s="81" t="s">
        <v>37</v>
      </c>
    </row>
    <row r="4" ht="18.75">
      <c r="W4" s="81" t="s">
        <v>145</v>
      </c>
    </row>
    <row r="5" ht="9.75" customHeight="1">
      <c r="W5" s="40"/>
    </row>
    <row r="6" spans="1:23" ht="49.5" customHeight="1">
      <c r="A6" s="107" t="s">
        <v>192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21:23" ht="18.75">
      <c r="U7" s="18"/>
      <c r="V7" s="18"/>
      <c r="W7" s="81" t="s">
        <v>38</v>
      </c>
    </row>
    <row r="8" spans="20:23" ht="18.75" customHeight="1">
      <c r="T8" s="113" t="s">
        <v>86</v>
      </c>
      <c r="U8" s="113"/>
      <c r="V8" s="113"/>
      <c r="W8" s="113"/>
    </row>
    <row r="9" spans="21:23" ht="18.75">
      <c r="U9" s="18"/>
      <c r="V9" s="18"/>
      <c r="W9" s="81" t="s">
        <v>87</v>
      </c>
    </row>
    <row r="10" spans="21:23" ht="18.75">
      <c r="U10" s="18"/>
      <c r="V10" s="18"/>
      <c r="W10" s="83" t="s">
        <v>39</v>
      </c>
    </row>
    <row r="11" spans="1:23" ht="18.75">
      <c r="A11" s="54"/>
      <c r="U11" s="18"/>
      <c r="V11" s="18"/>
      <c r="W11" s="81" t="s">
        <v>193</v>
      </c>
    </row>
    <row r="12" spans="1:23" ht="18.75">
      <c r="A12" s="54"/>
      <c r="U12" s="18"/>
      <c r="V12" s="18"/>
      <c r="W12" s="81" t="s">
        <v>40</v>
      </c>
    </row>
    <row r="13" ht="16.5" thickBot="1"/>
    <row r="14" spans="1:32" ht="126" customHeight="1">
      <c r="A14" s="109" t="s">
        <v>0</v>
      </c>
      <c r="B14" s="111" t="s">
        <v>17</v>
      </c>
      <c r="C14" s="111" t="s">
        <v>50</v>
      </c>
      <c r="D14" s="111" t="s">
        <v>42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 t="s">
        <v>49</v>
      </c>
      <c r="O14" s="111"/>
      <c r="P14" s="111" t="s">
        <v>195</v>
      </c>
      <c r="Q14" s="111"/>
      <c r="R14" s="111" t="s">
        <v>51</v>
      </c>
      <c r="S14" s="111" t="s">
        <v>33</v>
      </c>
      <c r="T14" s="111"/>
      <c r="U14" s="111"/>
      <c r="V14" s="111"/>
      <c r="W14" s="116" t="s">
        <v>8</v>
      </c>
      <c r="Z14" s="4"/>
      <c r="AA14" s="2"/>
      <c r="AB14" s="3"/>
      <c r="AC14" s="3"/>
      <c r="AD14" s="3"/>
      <c r="AE14" s="3"/>
      <c r="AF14" s="3"/>
    </row>
    <row r="15" spans="1:32" ht="31.5" customHeight="1">
      <c r="A15" s="110"/>
      <c r="B15" s="112"/>
      <c r="C15" s="112"/>
      <c r="D15" s="112" t="s">
        <v>9</v>
      </c>
      <c r="E15" s="112"/>
      <c r="F15" s="112" t="s">
        <v>10</v>
      </c>
      <c r="G15" s="112"/>
      <c r="H15" s="112" t="s">
        <v>11</v>
      </c>
      <c r="I15" s="112"/>
      <c r="J15" s="112" t="s">
        <v>12</v>
      </c>
      <c r="K15" s="112"/>
      <c r="L15" s="112" t="s">
        <v>13</v>
      </c>
      <c r="M15" s="112"/>
      <c r="N15" s="112"/>
      <c r="O15" s="112"/>
      <c r="P15" s="112"/>
      <c r="Q15" s="112"/>
      <c r="R15" s="112"/>
      <c r="S15" s="112" t="s">
        <v>22</v>
      </c>
      <c r="T15" s="112" t="s">
        <v>27</v>
      </c>
      <c r="U15" s="112" t="s">
        <v>25</v>
      </c>
      <c r="V15" s="112"/>
      <c r="W15" s="117"/>
      <c r="Z15" s="119"/>
      <c r="AA15" s="119"/>
      <c r="AB15" s="119"/>
      <c r="AC15" s="119"/>
      <c r="AD15" s="119"/>
      <c r="AE15" s="3"/>
      <c r="AF15" s="3"/>
    </row>
    <row r="16" spans="1:23" ht="122.25" customHeight="1">
      <c r="A16" s="110"/>
      <c r="B16" s="112"/>
      <c r="C16" s="112"/>
      <c r="D16" s="96" t="s">
        <v>34</v>
      </c>
      <c r="E16" s="96" t="s">
        <v>35</v>
      </c>
      <c r="F16" s="96" t="s">
        <v>14</v>
      </c>
      <c r="G16" s="96" t="s">
        <v>15</v>
      </c>
      <c r="H16" s="96" t="s">
        <v>14</v>
      </c>
      <c r="I16" s="96" t="s">
        <v>15</v>
      </c>
      <c r="J16" s="97" t="s">
        <v>14</v>
      </c>
      <c r="K16" s="96" t="s">
        <v>15</v>
      </c>
      <c r="L16" s="96" t="s">
        <v>14</v>
      </c>
      <c r="M16" s="89" t="s">
        <v>15</v>
      </c>
      <c r="N16" s="51" t="s">
        <v>9</v>
      </c>
      <c r="O16" s="89" t="s">
        <v>47</v>
      </c>
      <c r="P16" s="91" t="s">
        <v>9</v>
      </c>
      <c r="Q16" s="91" t="s">
        <v>48</v>
      </c>
      <c r="R16" s="112"/>
      <c r="S16" s="112"/>
      <c r="T16" s="112"/>
      <c r="U16" s="79" t="s">
        <v>24</v>
      </c>
      <c r="V16" s="79" t="s">
        <v>26</v>
      </c>
      <c r="W16" s="117"/>
    </row>
    <row r="17" spans="1:23" ht="35.25" customHeight="1">
      <c r="A17" s="80"/>
      <c r="B17" s="79" t="s">
        <v>180</v>
      </c>
      <c r="C17" s="78">
        <f>C18+C82</f>
        <v>101.561</v>
      </c>
      <c r="D17" s="78">
        <f>D18+D82</f>
        <v>546.6388799999999</v>
      </c>
      <c r="E17" s="78">
        <f>E18+E82</f>
        <v>402.4335</v>
      </c>
      <c r="F17" s="78">
        <f>F18+F82</f>
        <v>2.0000000000000004</v>
      </c>
      <c r="G17" s="76">
        <f>SUM(G18+G80)</f>
        <v>2.0000000000000004</v>
      </c>
      <c r="H17" s="78">
        <f aca="true" t="shared" si="0" ref="H17:O17">H18+H82</f>
        <v>21.252000000000006</v>
      </c>
      <c r="I17" s="78">
        <f t="shared" si="0"/>
        <v>21.252000000000006</v>
      </c>
      <c r="J17" s="78">
        <f t="shared" si="0"/>
        <v>88.14</v>
      </c>
      <c r="K17" s="78">
        <f t="shared" si="0"/>
        <v>79.16067999999999</v>
      </c>
      <c r="L17" s="78">
        <f t="shared" si="0"/>
        <v>435.24634000000003</v>
      </c>
      <c r="M17" s="78">
        <f t="shared" si="0"/>
        <v>300.0222</v>
      </c>
      <c r="N17" s="78">
        <f t="shared" si="0"/>
        <v>409.298</v>
      </c>
      <c r="O17" s="78">
        <f t="shared" si="0"/>
        <v>231.41099999999997</v>
      </c>
      <c r="P17" s="78">
        <f>P18+P82</f>
        <v>435.5988</v>
      </c>
      <c r="Q17" s="78">
        <f>Q18+Q82</f>
        <v>301.265</v>
      </c>
      <c r="R17" s="78">
        <f>R18+R82</f>
        <v>6.861600000000003</v>
      </c>
      <c r="S17" s="55"/>
      <c r="T17" s="55"/>
      <c r="U17" s="55"/>
      <c r="V17" s="55"/>
      <c r="W17" s="56"/>
    </row>
    <row r="18" spans="1:32" ht="41.25" customHeight="1">
      <c r="A18" s="80" t="s">
        <v>1</v>
      </c>
      <c r="B18" s="79" t="s">
        <v>32</v>
      </c>
      <c r="C18" s="76">
        <f aca="true" t="shared" si="1" ref="C18:Q18">C19</f>
        <v>2.138</v>
      </c>
      <c r="D18" s="76">
        <f t="shared" si="1"/>
        <v>235.24833999999996</v>
      </c>
      <c r="E18" s="76">
        <f>E19</f>
        <v>229.53900000000004</v>
      </c>
      <c r="F18" s="76">
        <f t="shared" si="1"/>
        <v>2.0000000000000004</v>
      </c>
      <c r="G18" s="76">
        <f>SUM(G20:G61)</f>
        <v>2.0000000000000004</v>
      </c>
      <c r="H18" s="76">
        <f t="shared" si="1"/>
        <v>21.252000000000006</v>
      </c>
      <c r="I18" s="76">
        <f t="shared" si="1"/>
        <v>21.252000000000006</v>
      </c>
      <c r="J18" s="76">
        <f t="shared" si="1"/>
        <v>20.25</v>
      </c>
      <c r="K18" s="76">
        <f t="shared" si="1"/>
        <v>11.484</v>
      </c>
      <c r="L18" s="76">
        <f t="shared" si="1"/>
        <v>191.74634</v>
      </c>
      <c r="M18" s="76">
        <f t="shared" si="1"/>
        <v>194.80299999999997</v>
      </c>
      <c r="N18" s="76">
        <f t="shared" si="1"/>
        <v>235.78000000000003</v>
      </c>
      <c r="O18" s="76">
        <f t="shared" si="1"/>
        <v>189.027</v>
      </c>
      <c r="P18" s="76">
        <f t="shared" si="1"/>
        <v>204.966</v>
      </c>
      <c r="Q18" s="76">
        <f t="shared" si="1"/>
        <v>202.211</v>
      </c>
      <c r="R18" s="76">
        <f>R19</f>
        <v>6.2410000000000005</v>
      </c>
      <c r="S18" s="51"/>
      <c r="T18" s="51"/>
      <c r="U18" s="51"/>
      <c r="V18" s="51"/>
      <c r="W18" s="57"/>
      <c r="Z18" s="120"/>
      <c r="AA18" s="120"/>
      <c r="AB18" s="120"/>
      <c r="AC18" s="120"/>
      <c r="AD18" s="120"/>
      <c r="AE18" s="120"/>
      <c r="AF18" s="120"/>
    </row>
    <row r="19" spans="1:28" ht="39" customHeight="1">
      <c r="A19" s="41" t="s">
        <v>2</v>
      </c>
      <c r="B19" s="79" t="s">
        <v>29</v>
      </c>
      <c r="C19" s="76">
        <f aca="true" t="shared" si="2" ref="C19:M19">SUM(C21:C66)</f>
        <v>2.138</v>
      </c>
      <c r="D19" s="76">
        <f t="shared" si="2"/>
        <v>235.24833999999996</v>
      </c>
      <c r="E19" s="76">
        <f>SUM(E21:E66)</f>
        <v>229.53900000000004</v>
      </c>
      <c r="F19" s="76">
        <f t="shared" si="2"/>
        <v>2.0000000000000004</v>
      </c>
      <c r="G19" s="76">
        <f>SUM(G21:G62)</f>
        <v>2.0000000000000004</v>
      </c>
      <c r="H19" s="76">
        <f t="shared" si="2"/>
        <v>21.252000000000006</v>
      </c>
      <c r="I19" s="76">
        <f t="shared" si="2"/>
        <v>21.252000000000006</v>
      </c>
      <c r="J19" s="76">
        <f t="shared" si="2"/>
        <v>20.25</v>
      </c>
      <c r="K19" s="76">
        <f t="shared" si="2"/>
        <v>11.484</v>
      </c>
      <c r="L19" s="76">
        <f t="shared" si="2"/>
        <v>191.74634</v>
      </c>
      <c r="M19" s="76">
        <f t="shared" si="2"/>
        <v>194.80299999999997</v>
      </c>
      <c r="N19" s="76">
        <f>SUM(N21:N66)</f>
        <v>235.78000000000003</v>
      </c>
      <c r="O19" s="76">
        <f>SUM(O21:O66)</f>
        <v>189.027</v>
      </c>
      <c r="P19" s="76">
        <f>SUM(P21:P66)</f>
        <v>204.966</v>
      </c>
      <c r="Q19" s="76">
        <f>SUM(Q21:Q66)</f>
        <v>202.211</v>
      </c>
      <c r="R19" s="76">
        <f>SUM(R21:R66)</f>
        <v>6.2410000000000005</v>
      </c>
      <c r="S19" s="51"/>
      <c r="T19" s="51"/>
      <c r="U19" s="51"/>
      <c r="V19" s="51"/>
      <c r="W19" s="57"/>
      <c r="Y19" s="16">
        <f>SUM(Y21:Y66)</f>
        <v>199.363</v>
      </c>
      <c r="AB19" s="76">
        <f>SUM(AB21:AB66)</f>
        <v>202.41901999999996</v>
      </c>
    </row>
    <row r="20" spans="1:23" ht="21" customHeight="1">
      <c r="A20" s="42">
        <v>1</v>
      </c>
      <c r="B20" s="26" t="s">
        <v>53</v>
      </c>
      <c r="C20" s="79"/>
      <c r="D20" s="51"/>
      <c r="E20" s="11"/>
      <c r="F20" s="96"/>
      <c r="G20" s="11"/>
      <c r="H20" s="96"/>
      <c r="I20" s="96"/>
      <c r="J20" s="97"/>
      <c r="K20" s="96"/>
      <c r="L20" s="96"/>
      <c r="M20" s="89"/>
      <c r="N20" s="51"/>
      <c r="O20" s="89"/>
      <c r="P20" s="91"/>
      <c r="Q20" s="91"/>
      <c r="R20" s="87"/>
      <c r="S20" s="79"/>
      <c r="T20" s="79"/>
      <c r="U20" s="79"/>
      <c r="V20" s="79"/>
      <c r="W20" s="84"/>
    </row>
    <row r="21" spans="1:28" ht="49.5" customHeight="1">
      <c r="A21" s="42">
        <v>2</v>
      </c>
      <c r="B21" s="5" t="s">
        <v>119</v>
      </c>
      <c r="C21" s="51"/>
      <c r="D21" s="20">
        <f>SUM(Y21*1.18)</f>
        <v>8.02164</v>
      </c>
      <c r="E21" s="20">
        <v>7.903</v>
      </c>
      <c r="F21" s="20">
        <v>0.1</v>
      </c>
      <c r="G21" s="20">
        <v>0.1</v>
      </c>
      <c r="H21" s="20">
        <v>0</v>
      </c>
      <c r="I21" s="20">
        <v>0</v>
      </c>
      <c r="J21" s="20">
        <v>0.885</v>
      </c>
      <c r="K21" s="20">
        <v>0.885</v>
      </c>
      <c r="L21" s="20">
        <f>SUM(D21-F21-H21-J21)</f>
        <v>7.03664</v>
      </c>
      <c r="M21" s="20">
        <f>SUM(E21-G21-I21-K21)</f>
        <v>6.918</v>
      </c>
      <c r="N21" s="20">
        <v>7.903</v>
      </c>
      <c r="O21" s="20">
        <v>6.808</v>
      </c>
      <c r="P21" s="20">
        <v>6.798</v>
      </c>
      <c r="Q21" s="20">
        <v>6.798</v>
      </c>
      <c r="R21" s="20"/>
      <c r="S21" s="20"/>
      <c r="T21" s="8"/>
      <c r="U21" s="8"/>
      <c r="V21" s="8"/>
      <c r="W21" s="56"/>
      <c r="Y21" s="39">
        <v>6.798</v>
      </c>
      <c r="Z21" s="1">
        <f>SUM(E21/1.18)</f>
        <v>6.697457627118644</v>
      </c>
      <c r="AB21" s="20">
        <v>7.247</v>
      </c>
    </row>
    <row r="22" spans="1:28" ht="15.75" customHeight="1">
      <c r="A22" s="42">
        <v>3</v>
      </c>
      <c r="B22" s="26" t="s">
        <v>54</v>
      </c>
      <c r="C22" s="101"/>
      <c r="D22" s="20"/>
      <c r="E22" s="74"/>
      <c r="F22" s="74"/>
      <c r="G22" s="74"/>
      <c r="H22" s="20"/>
      <c r="I22" s="20"/>
      <c r="J22" s="20"/>
      <c r="K22" s="17"/>
      <c r="L22" s="20"/>
      <c r="M22" s="20"/>
      <c r="N22" s="20"/>
      <c r="O22" s="20"/>
      <c r="P22" s="20"/>
      <c r="Q22" s="20"/>
      <c r="R22" s="20"/>
      <c r="S22" s="20"/>
      <c r="T22" s="8"/>
      <c r="U22" s="8"/>
      <c r="V22" s="8"/>
      <c r="W22" s="56"/>
      <c r="Y22" s="69"/>
      <c r="AB22" s="11"/>
    </row>
    <row r="23" spans="1:28" ht="33.75" customHeight="1">
      <c r="A23" s="42">
        <v>4</v>
      </c>
      <c r="B23" s="5" t="s">
        <v>120</v>
      </c>
      <c r="C23" s="74"/>
      <c r="D23" s="20">
        <f aca="true" t="shared" si="3" ref="D23:D60">SUM(Y23*1.18)</f>
        <v>3.6875</v>
      </c>
      <c r="E23" s="20">
        <v>3.688</v>
      </c>
      <c r="F23" s="20">
        <v>0.1</v>
      </c>
      <c r="G23" s="20">
        <v>0.1</v>
      </c>
      <c r="H23" s="20">
        <v>0</v>
      </c>
      <c r="I23" s="20">
        <v>0</v>
      </c>
      <c r="J23" s="20">
        <v>0.382</v>
      </c>
      <c r="K23" s="20">
        <v>0.381</v>
      </c>
      <c r="L23" s="20">
        <f>SUM(D23-F23-H23-J23)</f>
        <v>3.2055</v>
      </c>
      <c r="M23" s="20">
        <f aca="true" t="shared" si="4" ref="M23:M62">SUM(E23-G23-I23-K23)</f>
        <v>3.207</v>
      </c>
      <c r="N23" s="20">
        <v>3.688</v>
      </c>
      <c r="O23" s="20">
        <v>3.153</v>
      </c>
      <c r="P23" s="20">
        <v>3.125</v>
      </c>
      <c r="Q23" s="20">
        <v>3.125</v>
      </c>
      <c r="R23" s="20"/>
      <c r="S23" s="51"/>
      <c r="T23" s="79"/>
      <c r="U23" s="79"/>
      <c r="V23" s="79"/>
      <c r="W23" s="84"/>
      <c r="Y23" s="39">
        <v>3.125</v>
      </c>
      <c r="Z23" s="1">
        <f aca="true" t="shared" si="5" ref="Z23:Z63">SUM(E23/1.18)</f>
        <v>3.12542372881356</v>
      </c>
      <c r="AB23" s="20">
        <v>3.688</v>
      </c>
    </row>
    <row r="24" spans="1:28" ht="19.5" customHeight="1">
      <c r="A24" s="42">
        <v>5</v>
      </c>
      <c r="B24" s="26" t="s">
        <v>57</v>
      </c>
      <c r="C24" s="74"/>
      <c r="D24" s="20"/>
      <c r="E24" s="20"/>
      <c r="F24" s="102"/>
      <c r="G24" s="102"/>
      <c r="H24" s="20"/>
      <c r="I24" s="20"/>
      <c r="J24" s="20"/>
      <c r="K24" s="20"/>
      <c r="L24" s="51"/>
      <c r="M24" s="20"/>
      <c r="N24" s="20"/>
      <c r="O24" s="51"/>
      <c r="P24" s="20"/>
      <c r="Q24" s="51"/>
      <c r="R24" s="20"/>
      <c r="S24" s="51"/>
      <c r="T24" s="79"/>
      <c r="U24" s="79"/>
      <c r="V24" s="79"/>
      <c r="W24" s="84"/>
      <c r="Y24" s="69"/>
      <c r="Z24" s="1">
        <f t="shared" si="5"/>
        <v>0</v>
      </c>
      <c r="AB24" s="20"/>
    </row>
    <row r="25" spans="1:28" ht="52.5" customHeight="1">
      <c r="A25" s="42">
        <v>6</v>
      </c>
      <c r="B25" s="5" t="s">
        <v>121</v>
      </c>
      <c r="C25" s="103"/>
      <c r="D25" s="20">
        <f t="shared" si="3"/>
        <v>8.69424</v>
      </c>
      <c r="E25" s="20">
        <v>8.556</v>
      </c>
      <c r="F25" s="20">
        <v>0.1</v>
      </c>
      <c r="G25" s="20">
        <v>0.1</v>
      </c>
      <c r="H25" s="20">
        <v>0.086</v>
      </c>
      <c r="I25" s="20">
        <v>0.086</v>
      </c>
      <c r="J25" s="20">
        <v>0.769</v>
      </c>
      <c r="K25" s="20">
        <v>0.769</v>
      </c>
      <c r="L25" s="20">
        <f>SUM(D25-F25-H25-J25)</f>
        <v>7.739240000000001</v>
      </c>
      <c r="M25" s="20">
        <f t="shared" si="4"/>
        <v>7.600999999999999</v>
      </c>
      <c r="N25" s="20">
        <v>8.556</v>
      </c>
      <c r="O25" s="20">
        <v>7.495</v>
      </c>
      <c r="P25" s="20">
        <v>7.368</v>
      </c>
      <c r="Q25" s="20">
        <v>7.368</v>
      </c>
      <c r="R25" s="20"/>
      <c r="S25" s="51"/>
      <c r="T25" s="79"/>
      <c r="U25" s="79"/>
      <c r="V25" s="79"/>
      <c r="W25" s="84"/>
      <c r="Y25" s="39">
        <v>7.368</v>
      </c>
      <c r="Z25" s="1">
        <f t="shared" si="5"/>
        <v>7.250847457627119</v>
      </c>
      <c r="AB25" s="20">
        <v>7.789</v>
      </c>
    </row>
    <row r="26" spans="1:28" s="10" customFormat="1" ht="48.75" customHeight="1">
      <c r="A26" s="42">
        <v>7</v>
      </c>
      <c r="B26" s="5" t="s">
        <v>122</v>
      </c>
      <c r="C26" s="20">
        <v>2.138</v>
      </c>
      <c r="D26" s="20">
        <f t="shared" si="3"/>
        <v>35.270199999999996</v>
      </c>
      <c r="E26" s="20">
        <v>35.272</v>
      </c>
      <c r="F26" s="74"/>
      <c r="G26" s="74"/>
      <c r="H26" s="20">
        <v>17.636</v>
      </c>
      <c r="I26" s="20">
        <v>17.636</v>
      </c>
      <c r="J26" s="20">
        <v>0</v>
      </c>
      <c r="K26" s="17"/>
      <c r="L26" s="20">
        <f>SUM(D26-F26-H26-J26)</f>
        <v>17.634199999999996</v>
      </c>
      <c r="M26" s="20">
        <f t="shared" si="4"/>
        <v>17.636</v>
      </c>
      <c r="N26" s="20">
        <v>35.272</v>
      </c>
      <c r="O26" s="20">
        <v>9.894</v>
      </c>
      <c r="P26" s="20">
        <v>31.704</v>
      </c>
      <c r="Q26" s="20">
        <v>31.704</v>
      </c>
      <c r="R26" s="20"/>
      <c r="S26" s="51"/>
      <c r="T26" s="90"/>
      <c r="U26" s="90"/>
      <c r="V26" s="90"/>
      <c r="W26" s="84"/>
      <c r="Y26" s="39">
        <v>29.89</v>
      </c>
      <c r="Z26" s="10">
        <f t="shared" si="5"/>
        <v>29.891525423728815</v>
      </c>
      <c r="AB26" s="20">
        <v>35.272</v>
      </c>
    </row>
    <row r="27" spans="1:28" s="10" customFormat="1" ht="19.5" customHeight="1">
      <c r="A27" s="42">
        <v>8</v>
      </c>
      <c r="B27" s="26" t="s">
        <v>58</v>
      </c>
      <c r="C27" s="51"/>
      <c r="D27" s="20"/>
      <c r="E27" s="20"/>
      <c r="F27" s="74"/>
      <c r="G27" s="74"/>
      <c r="H27" s="20"/>
      <c r="I27" s="20"/>
      <c r="J27" s="20"/>
      <c r="K27" s="17"/>
      <c r="L27" s="51"/>
      <c r="M27" s="20"/>
      <c r="N27" s="20"/>
      <c r="O27" s="51"/>
      <c r="P27" s="20"/>
      <c r="Q27" s="51"/>
      <c r="R27" s="20"/>
      <c r="S27" s="51"/>
      <c r="T27" s="89"/>
      <c r="U27" s="89"/>
      <c r="V27" s="89"/>
      <c r="W27" s="84"/>
      <c r="Y27" s="69"/>
      <c r="Z27" s="10">
        <f t="shared" si="5"/>
        <v>0</v>
      </c>
      <c r="AB27" s="20"/>
    </row>
    <row r="28" spans="1:28" s="10" customFormat="1" ht="36" customHeight="1">
      <c r="A28" s="42">
        <v>9</v>
      </c>
      <c r="B28" s="21" t="s">
        <v>123</v>
      </c>
      <c r="C28" s="74"/>
      <c r="D28" s="20">
        <f t="shared" si="3"/>
        <v>9.9592</v>
      </c>
      <c r="E28" s="20">
        <v>9.956</v>
      </c>
      <c r="F28" s="20">
        <v>0.1</v>
      </c>
      <c r="G28" s="20">
        <v>0.1</v>
      </c>
      <c r="H28" s="20">
        <v>0.117</v>
      </c>
      <c r="I28" s="20">
        <v>0.117</v>
      </c>
      <c r="J28" s="20">
        <v>0.845</v>
      </c>
      <c r="K28" s="20">
        <v>0.844</v>
      </c>
      <c r="L28" s="20">
        <f>SUM(D28-F28-H28-J28)</f>
        <v>8.897199999999998</v>
      </c>
      <c r="M28" s="20">
        <f t="shared" si="4"/>
        <v>8.895</v>
      </c>
      <c r="N28" s="20">
        <v>9.956</v>
      </c>
      <c r="O28" s="17">
        <v>8.777</v>
      </c>
      <c r="P28" s="20">
        <v>8.437</v>
      </c>
      <c r="Q28" s="17">
        <v>8.437</v>
      </c>
      <c r="R28" s="20"/>
      <c r="S28" s="74"/>
      <c r="T28" s="11"/>
      <c r="U28" s="11"/>
      <c r="V28" s="11"/>
      <c r="W28" s="43"/>
      <c r="Y28" s="39">
        <v>8.44</v>
      </c>
      <c r="Z28" s="10">
        <f t="shared" si="5"/>
        <v>8.43728813559322</v>
      </c>
      <c r="AB28" s="20">
        <v>9.956</v>
      </c>
    </row>
    <row r="29" spans="1:28" s="10" customFormat="1" ht="66.75" customHeight="1">
      <c r="A29" s="42">
        <v>10</v>
      </c>
      <c r="B29" s="21" t="s">
        <v>124</v>
      </c>
      <c r="C29" s="104"/>
      <c r="D29" s="20">
        <f t="shared" si="3"/>
        <v>5.4162</v>
      </c>
      <c r="E29" s="20">
        <v>5.285</v>
      </c>
      <c r="F29" s="20">
        <v>0.1</v>
      </c>
      <c r="G29" s="20">
        <v>0.1</v>
      </c>
      <c r="H29" s="20">
        <v>0.1</v>
      </c>
      <c r="I29" s="20">
        <v>0.1</v>
      </c>
      <c r="J29" s="20">
        <v>0.529</v>
      </c>
      <c r="K29" s="20">
        <v>0.53</v>
      </c>
      <c r="L29" s="20">
        <f>SUM(D29-F29-H29-J29)</f>
        <v>4.687200000000001</v>
      </c>
      <c r="M29" s="20">
        <f t="shared" si="4"/>
        <v>4.555000000000001</v>
      </c>
      <c r="N29" s="20">
        <v>5.285</v>
      </c>
      <c r="O29" s="17">
        <v>4.474</v>
      </c>
      <c r="P29" s="20">
        <v>4.593</v>
      </c>
      <c r="Q29" s="17">
        <v>4.593</v>
      </c>
      <c r="R29" s="20"/>
      <c r="S29" s="74"/>
      <c r="T29" s="11"/>
      <c r="U29" s="11"/>
      <c r="V29" s="11"/>
      <c r="W29" s="43"/>
      <c r="Y29" s="39">
        <v>4.59</v>
      </c>
      <c r="Z29" s="10">
        <f t="shared" si="5"/>
        <v>4.478813559322035</v>
      </c>
      <c r="AB29" s="20">
        <v>4.539</v>
      </c>
    </row>
    <row r="30" spans="1:28" s="10" customFormat="1" ht="24" customHeight="1">
      <c r="A30" s="42">
        <v>11</v>
      </c>
      <c r="B30" s="26" t="s">
        <v>60</v>
      </c>
      <c r="C30" s="74"/>
      <c r="D30" s="20"/>
      <c r="E30" s="20"/>
      <c r="F30" s="74"/>
      <c r="G30" s="74"/>
      <c r="H30" s="20"/>
      <c r="I30" s="20"/>
      <c r="J30" s="20"/>
      <c r="K30" s="17"/>
      <c r="L30" s="20"/>
      <c r="M30" s="20"/>
      <c r="N30" s="20"/>
      <c r="O30" s="17"/>
      <c r="P30" s="20"/>
      <c r="Q30" s="17"/>
      <c r="R30" s="20"/>
      <c r="S30" s="105"/>
      <c r="T30" s="58"/>
      <c r="U30" s="58"/>
      <c r="V30" s="58"/>
      <c r="W30" s="59"/>
      <c r="Y30" s="69"/>
      <c r="Z30" s="10">
        <f t="shared" si="5"/>
        <v>0</v>
      </c>
      <c r="AB30" s="20"/>
    </row>
    <row r="31" spans="1:28" s="10" customFormat="1" ht="37.5" customHeight="1">
      <c r="A31" s="42">
        <v>12</v>
      </c>
      <c r="B31" s="6" t="s">
        <v>125</v>
      </c>
      <c r="C31" s="74"/>
      <c r="D31" s="20">
        <f t="shared" si="3"/>
        <v>7.693599999999999</v>
      </c>
      <c r="E31" s="20">
        <v>7.692</v>
      </c>
      <c r="F31" s="20">
        <v>0.1</v>
      </c>
      <c r="G31" s="20">
        <v>0.1</v>
      </c>
      <c r="H31" s="20">
        <v>0.986</v>
      </c>
      <c r="I31" s="20">
        <v>0.986</v>
      </c>
      <c r="J31" s="20">
        <v>0</v>
      </c>
      <c r="K31" s="20"/>
      <c r="L31" s="20">
        <f>SUM(D31-F31-H31-J31)</f>
        <v>6.6076</v>
      </c>
      <c r="M31" s="20">
        <f t="shared" si="4"/>
        <v>6.606000000000001</v>
      </c>
      <c r="N31" s="20">
        <v>7.692</v>
      </c>
      <c r="O31" s="17">
        <v>6.607</v>
      </c>
      <c r="P31" s="20">
        <v>6.519</v>
      </c>
      <c r="Q31" s="17">
        <v>6.519</v>
      </c>
      <c r="R31" s="20"/>
      <c r="S31" s="74"/>
      <c r="T31" s="11"/>
      <c r="U31" s="11"/>
      <c r="V31" s="11"/>
      <c r="W31" s="43"/>
      <c r="Y31" s="39">
        <v>6.52</v>
      </c>
      <c r="Z31" s="10">
        <f t="shared" si="5"/>
        <v>6.518644067796611</v>
      </c>
      <c r="AB31" s="20">
        <v>4.389</v>
      </c>
    </row>
    <row r="32" spans="1:28" s="10" customFormat="1" ht="35.25" customHeight="1">
      <c r="A32" s="42">
        <v>13</v>
      </c>
      <c r="B32" s="6" t="s">
        <v>126</v>
      </c>
      <c r="C32" s="74"/>
      <c r="D32" s="20">
        <f t="shared" si="3"/>
        <v>1.32396</v>
      </c>
      <c r="E32" s="20">
        <v>1.165</v>
      </c>
      <c r="F32" s="20">
        <v>0.1</v>
      </c>
      <c r="G32" s="20">
        <v>0.1</v>
      </c>
      <c r="H32" s="20">
        <v>0.055</v>
      </c>
      <c r="I32" s="20">
        <v>0.055</v>
      </c>
      <c r="J32" s="20">
        <v>0</v>
      </c>
      <c r="K32" s="20">
        <v>0.064</v>
      </c>
      <c r="L32" s="20">
        <f>SUM(D32-F32-H32-J32)</f>
        <v>1.16896</v>
      </c>
      <c r="M32" s="20">
        <f t="shared" si="4"/>
        <v>0.946</v>
      </c>
      <c r="N32" s="20">
        <v>1.165</v>
      </c>
      <c r="O32" s="17">
        <v>1.011</v>
      </c>
      <c r="P32" s="20">
        <v>1.122</v>
      </c>
      <c r="Q32" s="17">
        <v>1.122</v>
      </c>
      <c r="R32" s="20"/>
      <c r="S32" s="74"/>
      <c r="T32" s="11"/>
      <c r="U32" s="11"/>
      <c r="V32" s="11"/>
      <c r="W32" s="43"/>
      <c r="Y32" s="39">
        <v>1.122</v>
      </c>
      <c r="Z32" s="10">
        <f t="shared" si="5"/>
        <v>0.9872881355932204</v>
      </c>
      <c r="AB32" s="20">
        <v>0.283</v>
      </c>
    </row>
    <row r="33" spans="1:28" s="10" customFormat="1" ht="22.5" customHeight="1">
      <c r="A33" s="42">
        <v>14</v>
      </c>
      <c r="B33" s="26" t="s">
        <v>61</v>
      </c>
      <c r="C33" s="74"/>
      <c r="D33" s="20"/>
      <c r="E33" s="20"/>
      <c r="F33" s="74"/>
      <c r="G33" s="74"/>
      <c r="H33" s="20"/>
      <c r="I33" s="20"/>
      <c r="J33" s="20"/>
      <c r="K33" s="17"/>
      <c r="L33" s="20"/>
      <c r="M33" s="20"/>
      <c r="N33" s="20"/>
      <c r="O33" s="17"/>
      <c r="P33" s="20"/>
      <c r="Q33" s="17"/>
      <c r="R33" s="20"/>
      <c r="S33" s="74"/>
      <c r="T33" s="11"/>
      <c r="U33" s="11"/>
      <c r="V33" s="11"/>
      <c r="W33" s="43"/>
      <c r="Y33" s="69"/>
      <c r="Z33" s="10">
        <f t="shared" si="5"/>
        <v>0</v>
      </c>
      <c r="AB33" s="20"/>
    </row>
    <row r="34" spans="1:28" s="10" customFormat="1" ht="37.5" customHeight="1">
      <c r="A34" s="42">
        <v>15</v>
      </c>
      <c r="B34" s="5" t="s">
        <v>127</v>
      </c>
      <c r="C34" s="74"/>
      <c r="D34" s="20">
        <f t="shared" si="3"/>
        <v>10.67546</v>
      </c>
      <c r="E34" s="20">
        <v>10.676</v>
      </c>
      <c r="F34" s="20">
        <v>0.1</v>
      </c>
      <c r="G34" s="20">
        <v>0.1</v>
      </c>
      <c r="H34" s="20">
        <v>0.1</v>
      </c>
      <c r="I34" s="20">
        <v>0.1</v>
      </c>
      <c r="J34" s="20">
        <v>0.762</v>
      </c>
      <c r="K34" s="20">
        <v>0.762</v>
      </c>
      <c r="L34" s="20">
        <f>SUM(D34-F34-H34-J34)</f>
        <v>9.71346</v>
      </c>
      <c r="M34" s="20">
        <f t="shared" si="4"/>
        <v>9.714</v>
      </c>
      <c r="N34" s="20">
        <v>10.676</v>
      </c>
      <c r="O34" s="17">
        <v>9.607</v>
      </c>
      <c r="P34" s="20">
        <v>9.047</v>
      </c>
      <c r="Q34" s="17">
        <v>9.047</v>
      </c>
      <c r="R34" s="20"/>
      <c r="S34" s="74"/>
      <c r="T34" s="11"/>
      <c r="U34" s="11"/>
      <c r="V34" s="11"/>
      <c r="W34" s="43"/>
      <c r="Y34" s="39">
        <v>9.047</v>
      </c>
      <c r="Z34" s="10">
        <f t="shared" si="5"/>
        <v>9.047457627118645</v>
      </c>
      <c r="AB34" s="20">
        <v>5.8722</v>
      </c>
    </row>
    <row r="35" spans="1:28" s="10" customFormat="1" ht="20.25" customHeight="1">
      <c r="A35" s="42">
        <v>16</v>
      </c>
      <c r="B35" s="26" t="s">
        <v>62</v>
      </c>
      <c r="C35" s="74"/>
      <c r="D35" s="20"/>
      <c r="E35" s="20"/>
      <c r="F35" s="74"/>
      <c r="G35" s="74"/>
      <c r="H35" s="20"/>
      <c r="I35" s="20"/>
      <c r="J35" s="20"/>
      <c r="K35" s="17"/>
      <c r="L35" s="20"/>
      <c r="M35" s="20"/>
      <c r="N35" s="20"/>
      <c r="O35" s="17"/>
      <c r="P35" s="20"/>
      <c r="Q35" s="17"/>
      <c r="R35" s="20"/>
      <c r="S35" s="74"/>
      <c r="T35" s="11"/>
      <c r="U35" s="11"/>
      <c r="V35" s="11"/>
      <c r="W35" s="43"/>
      <c r="Y35" s="69"/>
      <c r="Z35" s="10">
        <f t="shared" si="5"/>
        <v>0</v>
      </c>
      <c r="AB35" s="20"/>
    </row>
    <row r="36" spans="1:28" s="10" customFormat="1" ht="39" customHeight="1">
      <c r="A36" s="42">
        <v>17</v>
      </c>
      <c r="B36" s="5" t="s">
        <v>128</v>
      </c>
      <c r="C36" s="74"/>
      <c r="D36" s="20">
        <f t="shared" si="3"/>
        <v>4.809679999999999</v>
      </c>
      <c r="E36" s="20">
        <v>4.67</v>
      </c>
      <c r="F36" s="20">
        <v>0.1</v>
      </c>
      <c r="G36" s="20">
        <v>0.1</v>
      </c>
      <c r="H36" s="20">
        <v>0.045</v>
      </c>
      <c r="I36" s="20">
        <v>0.045</v>
      </c>
      <c r="J36" s="20">
        <v>0.556</v>
      </c>
      <c r="K36" s="20">
        <v>0.555</v>
      </c>
      <c r="L36" s="20">
        <f>SUM(D36-F36-H36-J36)</f>
        <v>4.10868</v>
      </c>
      <c r="M36" s="20">
        <f t="shared" si="4"/>
        <v>3.97</v>
      </c>
      <c r="N36" s="20">
        <v>4.67</v>
      </c>
      <c r="O36" s="17">
        <v>3.892</v>
      </c>
      <c r="P36" s="20">
        <v>4.076</v>
      </c>
      <c r="Q36" s="17">
        <v>4.076</v>
      </c>
      <c r="R36" s="20"/>
      <c r="S36" s="74"/>
      <c r="T36" s="11"/>
      <c r="U36" s="11"/>
      <c r="V36" s="11"/>
      <c r="W36" s="43"/>
      <c r="Y36" s="39">
        <v>4.076</v>
      </c>
      <c r="Z36" s="10">
        <f t="shared" si="5"/>
        <v>3.957627118644068</v>
      </c>
      <c r="AB36" s="20">
        <v>3.892</v>
      </c>
    </row>
    <row r="37" spans="1:28" s="10" customFormat="1" ht="20.25" customHeight="1">
      <c r="A37" s="42">
        <v>18</v>
      </c>
      <c r="B37" s="26" t="s">
        <v>64</v>
      </c>
      <c r="C37" s="7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7"/>
      <c r="P37" s="20"/>
      <c r="Q37" s="17"/>
      <c r="R37" s="20"/>
      <c r="S37" s="74"/>
      <c r="T37" s="11"/>
      <c r="U37" s="11"/>
      <c r="V37" s="11"/>
      <c r="W37" s="43"/>
      <c r="Y37" s="39"/>
      <c r="Z37" s="10">
        <f t="shared" si="5"/>
        <v>0</v>
      </c>
      <c r="AB37" s="20"/>
    </row>
    <row r="38" spans="1:28" s="10" customFormat="1" ht="39" customHeight="1">
      <c r="A38" s="42">
        <v>19</v>
      </c>
      <c r="B38" s="5" t="s">
        <v>146</v>
      </c>
      <c r="C38" s="74"/>
      <c r="D38" s="20">
        <f t="shared" si="3"/>
        <v>9.01874</v>
      </c>
      <c r="E38" s="20">
        <v>8.914</v>
      </c>
      <c r="F38" s="20"/>
      <c r="G38" s="20"/>
      <c r="H38" s="20"/>
      <c r="I38" s="20"/>
      <c r="J38" s="20"/>
      <c r="K38" s="20"/>
      <c r="L38" s="20">
        <f>SUM(D38-F38-H38-J38)</f>
        <v>9.01874</v>
      </c>
      <c r="M38" s="20">
        <f>SUM(E38-G38-I38-K38)</f>
        <v>8.914</v>
      </c>
      <c r="N38" s="20">
        <v>8.914</v>
      </c>
      <c r="O38" s="17">
        <v>8.914</v>
      </c>
      <c r="P38" s="20">
        <v>7.643</v>
      </c>
      <c r="Q38" s="17">
        <v>7.643</v>
      </c>
      <c r="R38" s="20"/>
      <c r="S38" s="74"/>
      <c r="T38" s="11"/>
      <c r="U38" s="11"/>
      <c r="V38" s="11"/>
      <c r="W38" s="43"/>
      <c r="Y38" s="39">
        <v>7.643</v>
      </c>
      <c r="Z38" s="10">
        <f t="shared" si="5"/>
        <v>7.554237288135593</v>
      </c>
      <c r="AB38" s="20">
        <v>8.332</v>
      </c>
    </row>
    <row r="39" spans="1:28" s="10" customFormat="1" ht="15.75">
      <c r="A39" s="42">
        <v>20</v>
      </c>
      <c r="B39" s="26" t="s">
        <v>63</v>
      </c>
      <c r="C39" s="74"/>
      <c r="D39" s="20"/>
      <c r="E39" s="20"/>
      <c r="F39" s="74"/>
      <c r="G39" s="74"/>
      <c r="H39" s="20"/>
      <c r="I39" s="20"/>
      <c r="J39" s="20"/>
      <c r="K39" s="17"/>
      <c r="L39" s="20"/>
      <c r="M39" s="20"/>
      <c r="N39" s="20"/>
      <c r="O39" s="17"/>
      <c r="P39" s="20"/>
      <c r="Q39" s="17"/>
      <c r="R39" s="20"/>
      <c r="S39" s="74"/>
      <c r="T39" s="11"/>
      <c r="U39" s="11"/>
      <c r="V39" s="11"/>
      <c r="W39" s="43"/>
      <c r="Y39" s="69"/>
      <c r="Z39" s="10">
        <f t="shared" si="5"/>
        <v>0</v>
      </c>
      <c r="AB39" s="20"/>
    </row>
    <row r="40" spans="1:28" s="10" customFormat="1" ht="39.75" customHeight="1">
      <c r="A40" s="42">
        <v>21</v>
      </c>
      <c r="B40" s="5" t="s">
        <v>144</v>
      </c>
      <c r="C40" s="74"/>
      <c r="D40" s="20">
        <f t="shared" si="3"/>
        <v>13.91338</v>
      </c>
      <c r="E40" s="20">
        <v>13.756</v>
      </c>
      <c r="F40" s="20">
        <v>0.1</v>
      </c>
      <c r="G40" s="20">
        <v>0.1</v>
      </c>
      <c r="H40" s="20">
        <v>0.1</v>
      </c>
      <c r="I40" s="20">
        <v>0.1</v>
      </c>
      <c r="J40" s="20">
        <v>1.146</v>
      </c>
      <c r="K40" s="20">
        <v>1.146</v>
      </c>
      <c r="L40" s="20">
        <f>SUM(D40-F40-H40-J40)</f>
        <v>12.56738</v>
      </c>
      <c r="M40" s="20">
        <f t="shared" si="4"/>
        <v>12.41</v>
      </c>
      <c r="N40" s="20">
        <v>13.756</v>
      </c>
      <c r="O40" s="17">
        <v>12.26</v>
      </c>
      <c r="P40" s="20">
        <v>11.791</v>
      </c>
      <c r="Q40" s="17">
        <v>11.791</v>
      </c>
      <c r="R40" s="20"/>
      <c r="S40" s="74"/>
      <c r="T40" s="11"/>
      <c r="U40" s="11"/>
      <c r="V40" s="11"/>
      <c r="W40" s="43"/>
      <c r="Y40" s="39">
        <v>11.791</v>
      </c>
      <c r="Z40" s="10">
        <f t="shared" si="5"/>
        <v>11.657627118644069</v>
      </c>
      <c r="AB40" s="20">
        <v>12.881</v>
      </c>
    </row>
    <row r="41" spans="1:28" s="10" customFormat="1" ht="15.75">
      <c r="A41" s="42">
        <v>22</v>
      </c>
      <c r="B41" s="26" t="s">
        <v>65</v>
      </c>
      <c r="C41" s="74"/>
      <c r="D41" s="20"/>
      <c r="E41" s="20"/>
      <c r="F41" s="74"/>
      <c r="G41" s="74"/>
      <c r="H41" s="20"/>
      <c r="I41" s="20"/>
      <c r="J41" s="20"/>
      <c r="K41" s="17"/>
      <c r="L41" s="20"/>
      <c r="M41" s="20"/>
      <c r="N41" s="20"/>
      <c r="O41" s="17"/>
      <c r="P41" s="20"/>
      <c r="Q41" s="17"/>
      <c r="R41" s="20"/>
      <c r="S41" s="74"/>
      <c r="T41" s="11"/>
      <c r="U41" s="11"/>
      <c r="V41" s="11"/>
      <c r="W41" s="43"/>
      <c r="Y41" s="69"/>
      <c r="Z41" s="10">
        <f t="shared" si="5"/>
        <v>0</v>
      </c>
      <c r="AB41" s="20"/>
    </row>
    <row r="42" spans="1:28" s="10" customFormat="1" ht="53.25" customHeight="1">
      <c r="A42" s="42">
        <v>23</v>
      </c>
      <c r="B42" s="5" t="s">
        <v>129</v>
      </c>
      <c r="C42" s="74"/>
      <c r="D42" s="20">
        <f t="shared" si="3"/>
        <v>6.108859999999999</v>
      </c>
      <c r="E42" s="20">
        <v>5.995</v>
      </c>
      <c r="F42" s="20">
        <v>0.1</v>
      </c>
      <c r="G42" s="20">
        <v>0.1</v>
      </c>
      <c r="H42" s="20">
        <v>0.1</v>
      </c>
      <c r="I42" s="20">
        <v>0.1</v>
      </c>
      <c r="J42" s="20">
        <v>0.652</v>
      </c>
      <c r="K42" s="20">
        <v>0.652</v>
      </c>
      <c r="L42" s="20">
        <f>SUM(D42-F42-H42-J42)</f>
        <v>5.25686</v>
      </c>
      <c r="M42" s="20">
        <f t="shared" si="4"/>
        <v>5.143000000000001</v>
      </c>
      <c r="N42" s="20">
        <v>5.995</v>
      </c>
      <c r="O42" s="17">
        <v>5.049</v>
      </c>
      <c r="P42" s="20">
        <v>5.177</v>
      </c>
      <c r="Q42" s="17">
        <v>5.177</v>
      </c>
      <c r="R42" s="20"/>
      <c r="S42" s="74"/>
      <c r="T42" s="11"/>
      <c r="U42" s="11"/>
      <c r="V42" s="11"/>
      <c r="W42" s="43"/>
      <c r="Y42" s="39">
        <v>5.177</v>
      </c>
      <c r="Z42" s="10">
        <f t="shared" si="5"/>
        <v>5.080508474576272</v>
      </c>
      <c r="AB42" s="20">
        <v>5.36219</v>
      </c>
    </row>
    <row r="43" spans="1:28" s="10" customFormat="1" ht="20.25" customHeight="1">
      <c r="A43" s="42">
        <v>24</v>
      </c>
      <c r="B43" s="26" t="s">
        <v>66</v>
      </c>
      <c r="C43" s="74"/>
      <c r="D43" s="20"/>
      <c r="E43" s="20"/>
      <c r="F43" s="74"/>
      <c r="G43" s="74"/>
      <c r="H43" s="20"/>
      <c r="I43" s="20"/>
      <c r="J43" s="20"/>
      <c r="K43" s="17"/>
      <c r="L43" s="20"/>
      <c r="M43" s="20"/>
      <c r="N43" s="20"/>
      <c r="O43" s="17"/>
      <c r="P43" s="20"/>
      <c r="Q43" s="17"/>
      <c r="R43" s="20"/>
      <c r="S43" s="74"/>
      <c r="T43" s="11"/>
      <c r="U43" s="11"/>
      <c r="V43" s="11"/>
      <c r="W43" s="43"/>
      <c r="Y43" s="70"/>
      <c r="Z43" s="10">
        <f t="shared" si="5"/>
        <v>0</v>
      </c>
      <c r="AB43" s="20"/>
    </row>
    <row r="44" spans="1:28" s="10" customFormat="1" ht="40.5" customHeight="1">
      <c r="A44" s="42">
        <v>25</v>
      </c>
      <c r="B44" s="5" t="s">
        <v>130</v>
      </c>
      <c r="C44" s="74"/>
      <c r="D44" s="20">
        <f t="shared" si="3"/>
        <v>11.193480000000001</v>
      </c>
      <c r="E44" s="20">
        <v>10.194</v>
      </c>
      <c r="F44" s="20">
        <v>0.1</v>
      </c>
      <c r="G44" s="20">
        <v>0.1</v>
      </c>
      <c r="H44" s="20">
        <v>0.1</v>
      </c>
      <c r="I44" s="20">
        <v>0.1</v>
      </c>
      <c r="J44" s="20">
        <v>0.866</v>
      </c>
      <c r="K44" s="20">
        <v>0.867</v>
      </c>
      <c r="L44" s="20">
        <f>SUM(D44-F44-H44-J44)</f>
        <v>10.127480000000002</v>
      </c>
      <c r="M44" s="20">
        <f t="shared" si="4"/>
        <v>9.127000000000002</v>
      </c>
      <c r="N44" s="20">
        <v>11.194</v>
      </c>
      <c r="O44" s="17">
        <v>10.008</v>
      </c>
      <c r="P44" s="20">
        <v>9.486</v>
      </c>
      <c r="Q44" s="17">
        <v>9.486</v>
      </c>
      <c r="R44" s="20">
        <f>SUM(N44-E44)</f>
        <v>1</v>
      </c>
      <c r="S44" s="74"/>
      <c r="T44" s="11"/>
      <c r="U44" s="11"/>
      <c r="V44" s="11"/>
      <c r="W44" s="43"/>
      <c r="Y44" s="39">
        <v>9.486</v>
      </c>
      <c r="Z44" s="10">
        <f t="shared" si="5"/>
        <v>8.63898305084746</v>
      </c>
      <c r="AB44" s="20">
        <v>6.1896</v>
      </c>
    </row>
    <row r="45" spans="1:28" s="10" customFormat="1" ht="15.75">
      <c r="A45" s="42">
        <v>26</v>
      </c>
      <c r="B45" s="19" t="s">
        <v>94</v>
      </c>
      <c r="C45" s="74"/>
      <c r="D45" s="20"/>
      <c r="E45" s="20"/>
      <c r="F45" s="74"/>
      <c r="G45" s="74"/>
      <c r="H45" s="20"/>
      <c r="I45" s="20"/>
      <c r="J45" s="20"/>
      <c r="K45" s="17"/>
      <c r="L45" s="20"/>
      <c r="M45" s="20"/>
      <c r="N45" s="20"/>
      <c r="O45" s="17"/>
      <c r="P45" s="20"/>
      <c r="Q45" s="17"/>
      <c r="R45" s="20"/>
      <c r="S45" s="74"/>
      <c r="T45" s="11"/>
      <c r="U45" s="11"/>
      <c r="V45" s="11"/>
      <c r="W45" s="43"/>
      <c r="Y45" s="70"/>
      <c r="Z45" s="10">
        <f t="shared" si="5"/>
        <v>0</v>
      </c>
      <c r="AB45" s="20"/>
    </row>
    <row r="46" spans="1:28" s="10" customFormat="1" ht="42" customHeight="1">
      <c r="A46" s="42">
        <v>27</v>
      </c>
      <c r="B46" s="6" t="s">
        <v>131</v>
      </c>
      <c r="C46" s="74"/>
      <c r="D46" s="20">
        <f t="shared" si="3"/>
        <v>1.13988</v>
      </c>
      <c r="E46" s="20">
        <v>1.009</v>
      </c>
      <c r="F46" s="20">
        <v>0.1</v>
      </c>
      <c r="G46" s="20">
        <v>0.1</v>
      </c>
      <c r="H46" s="20">
        <v>0.054</v>
      </c>
      <c r="I46" s="20">
        <v>0.054</v>
      </c>
      <c r="J46" s="20"/>
      <c r="K46" s="20">
        <v>0.062</v>
      </c>
      <c r="L46" s="20">
        <f>SUM(D46-F46-H46-J46)</f>
        <v>0.9858799999999999</v>
      </c>
      <c r="M46" s="20">
        <f t="shared" si="4"/>
        <v>0.7929999999999999</v>
      </c>
      <c r="N46" s="20">
        <v>1.009</v>
      </c>
      <c r="O46" s="17">
        <v>0</v>
      </c>
      <c r="P46" s="20">
        <v>0.731</v>
      </c>
      <c r="Q46" s="17"/>
      <c r="R46" s="20"/>
      <c r="S46" s="74"/>
      <c r="T46" s="11"/>
      <c r="U46" s="11"/>
      <c r="V46" s="11"/>
      <c r="W46" s="43"/>
      <c r="Y46" s="39">
        <v>0.966</v>
      </c>
      <c r="Z46" s="10">
        <f t="shared" si="5"/>
        <v>0.8550847457627119</v>
      </c>
      <c r="AB46" s="20">
        <v>0.2776</v>
      </c>
    </row>
    <row r="47" spans="1:28" s="10" customFormat="1" ht="39.75" customHeight="1">
      <c r="A47" s="42">
        <v>28</v>
      </c>
      <c r="B47" s="6" t="s">
        <v>132</v>
      </c>
      <c r="C47" s="74"/>
      <c r="D47" s="20">
        <f t="shared" si="3"/>
        <v>1.16466</v>
      </c>
      <c r="E47" s="20">
        <v>1.029</v>
      </c>
      <c r="F47" s="20">
        <v>0.1</v>
      </c>
      <c r="G47" s="20">
        <v>0.1</v>
      </c>
      <c r="H47" s="20">
        <v>0.054</v>
      </c>
      <c r="I47" s="20">
        <v>0.054</v>
      </c>
      <c r="J47" s="20"/>
      <c r="K47" s="20">
        <v>0.063</v>
      </c>
      <c r="L47" s="20">
        <f>SUM(D47-F47-H47-J47)</f>
        <v>1.01066</v>
      </c>
      <c r="M47" s="20">
        <f t="shared" si="4"/>
        <v>0.8119999999999998</v>
      </c>
      <c r="N47" s="20">
        <v>1.029</v>
      </c>
      <c r="O47" s="17">
        <v>0</v>
      </c>
      <c r="P47" s="20">
        <v>0.987</v>
      </c>
      <c r="Q47" s="17"/>
      <c r="R47" s="20"/>
      <c r="S47" s="74"/>
      <c r="T47" s="11"/>
      <c r="U47" s="11"/>
      <c r="V47" s="11"/>
      <c r="W47" s="43"/>
      <c r="Y47" s="39">
        <v>0.987</v>
      </c>
      <c r="Z47" s="10">
        <f t="shared" si="5"/>
        <v>0.8720338983050847</v>
      </c>
      <c r="AB47" s="20">
        <v>0.27783</v>
      </c>
    </row>
    <row r="48" spans="1:28" s="10" customFormat="1" ht="35.25" customHeight="1">
      <c r="A48" s="42">
        <v>29</v>
      </c>
      <c r="B48" s="6" t="s">
        <v>133</v>
      </c>
      <c r="C48" s="74"/>
      <c r="D48" s="20">
        <f t="shared" si="3"/>
        <v>1.2236599999999997</v>
      </c>
      <c r="E48" s="20">
        <v>1.079</v>
      </c>
      <c r="F48" s="20">
        <v>0.1</v>
      </c>
      <c r="G48" s="20">
        <v>0.1</v>
      </c>
      <c r="H48" s="20">
        <v>0.054</v>
      </c>
      <c r="I48" s="20">
        <v>0.054</v>
      </c>
      <c r="J48" s="20"/>
      <c r="K48" s="20">
        <v>0.062</v>
      </c>
      <c r="L48" s="20">
        <f>SUM(D48-F48-H48-J48)</f>
        <v>1.0696599999999996</v>
      </c>
      <c r="M48" s="20">
        <f t="shared" si="4"/>
        <v>0.863</v>
      </c>
      <c r="N48" s="20">
        <v>1.079</v>
      </c>
      <c r="O48" s="17">
        <v>0</v>
      </c>
      <c r="P48" s="20">
        <v>1.037</v>
      </c>
      <c r="Q48" s="17"/>
      <c r="R48" s="20"/>
      <c r="S48" s="74"/>
      <c r="T48" s="11"/>
      <c r="U48" s="11"/>
      <c r="V48" s="11"/>
      <c r="W48" s="43"/>
      <c r="Y48" s="39">
        <v>1.037</v>
      </c>
      <c r="Z48" s="10">
        <f t="shared" si="5"/>
        <v>0.9144067796610169</v>
      </c>
      <c r="AB48" s="20">
        <v>0.2796</v>
      </c>
    </row>
    <row r="49" spans="1:28" s="10" customFormat="1" ht="19.5" customHeight="1">
      <c r="A49" s="42">
        <v>30</v>
      </c>
      <c r="B49" s="26" t="s">
        <v>68</v>
      </c>
      <c r="C49" s="74"/>
      <c r="D49" s="20"/>
      <c r="E49" s="20"/>
      <c r="F49" s="74"/>
      <c r="G49" s="74"/>
      <c r="H49" s="20"/>
      <c r="I49" s="20"/>
      <c r="J49" s="20"/>
      <c r="K49" s="17"/>
      <c r="L49" s="20"/>
      <c r="M49" s="20"/>
      <c r="N49" s="20"/>
      <c r="O49" s="17"/>
      <c r="P49" s="20"/>
      <c r="Q49" s="17"/>
      <c r="R49" s="20"/>
      <c r="S49" s="74"/>
      <c r="T49" s="11"/>
      <c r="U49" s="11"/>
      <c r="V49" s="11"/>
      <c r="W49" s="43"/>
      <c r="Y49" s="69"/>
      <c r="Z49" s="10">
        <f t="shared" si="5"/>
        <v>0</v>
      </c>
      <c r="AB49" s="20"/>
    </row>
    <row r="50" spans="1:28" s="10" customFormat="1" ht="52.5" customHeight="1">
      <c r="A50" s="42">
        <v>31</v>
      </c>
      <c r="B50" s="5" t="s">
        <v>134</v>
      </c>
      <c r="C50" s="74"/>
      <c r="D50" s="20">
        <f t="shared" si="3"/>
        <v>6.479379999999999</v>
      </c>
      <c r="E50" s="20">
        <v>6.341</v>
      </c>
      <c r="F50" s="20">
        <v>0.1</v>
      </c>
      <c r="G50" s="20">
        <v>0.1</v>
      </c>
      <c r="H50" s="20">
        <v>0.1</v>
      </c>
      <c r="I50" s="20">
        <v>0.1</v>
      </c>
      <c r="J50" s="20">
        <v>0.489</v>
      </c>
      <c r="K50" s="20">
        <v>0.489</v>
      </c>
      <c r="L50" s="20">
        <f>SUM(D50-F50-H50-J50)</f>
        <v>5.79038</v>
      </c>
      <c r="M50" s="20">
        <f t="shared" si="4"/>
        <v>5.652000000000001</v>
      </c>
      <c r="N50" s="20">
        <v>6.341</v>
      </c>
      <c r="O50" s="17">
        <v>5.575</v>
      </c>
      <c r="P50" s="20">
        <v>5.491</v>
      </c>
      <c r="Q50" s="17">
        <v>5.491</v>
      </c>
      <c r="R50" s="20"/>
      <c r="S50" s="74"/>
      <c r="T50" s="11"/>
      <c r="U50" s="11"/>
      <c r="V50" s="11"/>
      <c r="W50" s="43"/>
      <c r="Y50" s="39">
        <v>5.491</v>
      </c>
      <c r="Z50" s="10">
        <f t="shared" si="5"/>
        <v>5.373728813559323</v>
      </c>
      <c r="AB50" s="20">
        <v>5.574</v>
      </c>
    </row>
    <row r="51" spans="1:28" s="10" customFormat="1" ht="21" customHeight="1">
      <c r="A51" s="42">
        <v>32</v>
      </c>
      <c r="B51" s="26" t="s">
        <v>69</v>
      </c>
      <c r="C51" s="74"/>
      <c r="D51" s="20"/>
      <c r="E51" s="20"/>
      <c r="F51" s="74"/>
      <c r="G51" s="74"/>
      <c r="H51" s="20"/>
      <c r="I51" s="20"/>
      <c r="J51" s="20"/>
      <c r="K51" s="17"/>
      <c r="L51" s="20"/>
      <c r="M51" s="20"/>
      <c r="N51" s="20"/>
      <c r="O51" s="17"/>
      <c r="P51" s="20"/>
      <c r="Q51" s="17"/>
      <c r="R51" s="20"/>
      <c r="S51" s="74"/>
      <c r="T51" s="11"/>
      <c r="U51" s="11"/>
      <c r="V51" s="11"/>
      <c r="W51" s="43"/>
      <c r="Y51" s="69"/>
      <c r="Z51" s="10">
        <f t="shared" si="5"/>
        <v>0</v>
      </c>
      <c r="AB51" s="20"/>
    </row>
    <row r="52" spans="1:28" s="10" customFormat="1" ht="35.25" customHeight="1">
      <c r="A52" s="42">
        <v>33</v>
      </c>
      <c r="B52" s="22" t="s">
        <v>135</v>
      </c>
      <c r="C52" s="74"/>
      <c r="D52" s="20">
        <f t="shared" si="3"/>
        <v>8.50662</v>
      </c>
      <c r="E52" s="20">
        <v>8.371</v>
      </c>
      <c r="F52" s="20">
        <v>0.1</v>
      </c>
      <c r="G52" s="20">
        <v>0.1</v>
      </c>
      <c r="H52" s="20">
        <v>0.2</v>
      </c>
      <c r="I52" s="20">
        <v>0.2</v>
      </c>
      <c r="J52" s="20">
        <v>0.601</v>
      </c>
      <c r="K52" s="20">
        <v>0.601</v>
      </c>
      <c r="L52" s="20">
        <f>SUM(D52-F52-H52-J52)</f>
        <v>7.605620000000001</v>
      </c>
      <c r="M52" s="20">
        <f t="shared" si="4"/>
        <v>7.4700000000000015</v>
      </c>
      <c r="N52" s="20">
        <v>8.371</v>
      </c>
      <c r="O52" s="17">
        <v>7.37</v>
      </c>
      <c r="P52" s="20">
        <v>7.209</v>
      </c>
      <c r="Q52" s="17">
        <v>7.209</v>
      </c>
      <c r="R52" s="20"/>
      <c r="S52" s="74"/>
      <c r="T52" s="11"/>
      <c r="U52" s="11"/>
      <c r="V52" s="11"/>
      <c r="W52" s="43"/>
      <c r="Y52" s="39">
        <v>7.209</v>
      </c>
      <c r="Z52" s="10">
        <f t="shared" si="5"/>
        <v>7.094067796610171</v>
      </c>
      <c r="AB52" s="20">
        <v>7.616</v>
      </c>
    </row>
    <row r="53" spans="1:28" s="10" customFormat="1" ht="19.5" customHeight="1">
      <c r="A53" s="42">
        <v>34</v>
      </c>
      <c r="B53" s="26" t="s">
        <v>70</v>
      </c>
      <c r="C53" s="74"/>
      <c r="D53" s="20"/>
      <c r="E53" s="20"/>
      <c r="F53" s="74"/>
      <c r="G53" s="74"/>
      <c r="H53" s="20"/>
      <c r="I53" s="20"/>
      <c r="J53" s="20"/>
      <c r="K53" s="17"/>
      <c r="L53" s="20"/>
      <c r="M53" s="20"/>
      <c r="N53" s="20"/>
      <c r="O53" s="17"/>
      <c r="P53" s="20"/>
      <c r="Q53" s="17"/>
      <c r="R53" s="20"/>
      <c r="S53" s="74"/>
      <c r="T53" s="11"/>
      <c r="U53" s="11"/>
      <c r="V53" s="11"/>
      <c r="W53" s="43"/>
      <c r="Y53" s="69"/>
      <c r="Z53" s="10">
        <f t="shared" si="5"/>
        <v>0</v>
      </c>
      <c r="AB53" s="20"/>
    </row>
    <row r="54" spans="1:28" s="10" customFormat="1" ht="72.75" customHeight="1">
      <c r="A54" s="42">
        <v>35</v>
      </c>
      <c r="B54" s="5" t="s">
        <v>136</v>
      </c>
      <c r="C54" s="74"/>
      <c r="D54" s="20">
        <f t="shared" si="3"/>
        <v>5.10114</v>
      </c>
      <c r="E54" s="20">
        <v>4.973</v>
      </c>
      <c r="F54" s="20">
        <v>0.1</v>
      </c>
      <c r="G54" s="20">
        <v>0.1</v>
      </c>
      <c r="H54" s="20">
        <v>0.765</v>
      </c>
      <c r="I54" s="20">
        <v>0.765</v>
      </c>
      <c r="J54" s="20"/>
      <c r="K54" s="20"/>
      <c r="L54" s="20">
        <f>SUM(D54-F54-H54-J54)</f>
        <v>4.236140000000001</v>
      </c>
      <c r="M54" s="20">
        <f t="shared" si="4"/>
        <v>4.1080000000000005</v>
      </c>
      <c r="N54" s="20">
        <v>4.973</v>
      </c>
      <c r="O54" s="17">
        <v>4.108</v>
      </c>
      <c r="P54" s="20">
        <v>4.323</v>
      </c>
      <c r="Q54" s="17">
        <v>4.323</v>
      </c>
      <c r="R54" s="20"/>
      <c r="S54" s="74"/>
      <c r="T54" s="11"/>
      <c r="U54" s="11"/>
      <c r="V54" s="11"/>
      <c r="W54" s="43"/>
      <c r="Y54" s="39">
        <v>4.323</v>
      </c>
      <c r="Z54" s="10">
        <f t="shared" si="5"/>
        <v>4.214406779661017</v>
      </c>
      <c r="AB54" s="20">
        <v>4.261</v>
      </c>
    </row>
    <row r="55" spans="1:28" s="10" customFormat="1" ht="21" customHeight="1">
      <c r="A55" s="42">
        <v>36</v>
      </c>
      <c r="B55" s="26" t="s">
        <v>71</v>
      </c>
      <c r="C55" s="74"/>
      <c r="D55" s="20"/>
      <c r="E55" s="20"/>
      <c r="F55" s="74"/>
      <c r="G55" s="74"/>
      <c r="H55" s="20"/>
      <c r="I55" s="20"/>
      <c r="J55" s="20"/>
      <c r="K55" s="17"/>
      <c r="L55" s="20"/>
      <c r="M55" s="20"/>
      <c r="N55" s="20"/>
      <c r="O55" s="17"/>
      <c r="P55" s="20"/>
      <c r="Q55" s="17"/>
      <c r="R55" s="20"/>
      <c r="S55" s="74"/>
      <c r="T55" s="11"/>
      <c r="U55" s="11"/>
      <c r="V55" s="11"/>
      <c r="W55" s="43"/>
      <c r="Y55" s="69"/>
      <c r="Z55" s="10">
        <f t="shared" si="5"/>
        <v>0</v>
      </c>
      <c r="AB55" s="20"/>
    </row>
    <row r="56" spans="1:28" s="10" customFormat="1" ht="49.5" customHeight="1">
      <c r="A56" s="42">
        <v>37</v>
      </c>
      <c r="B56" s="27" t="s">
        <v>137</v>
      </c>
      <c r="C56" s="74"/>
      <c r="D56" s="20">
        <f t="shared" si="3"/>
        <v>3.63794</v>
      </c>
      <c r="E56" s="20">
        <v>3.485</v>
      </c>
      <c r="F56" s="20">
        <v>0.1</v>
      </c>
      <c r="G56" s="20">
        <v>0.1</v>
      </c>
      <c r="H56" s="20">
        <v>0.1</v>
      </c>
      <c r="I56" s="20">
        <v>0.1</v>
      </c>
      <c r="J56" s="20">
        <v>0.066</v>
      </c>
      <c r="K56" s="20">
        <v>0.066</v>
      </c>
      <c r="L56" s="20">
        <f>SUM(D56-F56-H56-J56)</f>
        <v>3.37194</v>
      </c>
      <c r="M56" s="20">
        <f t="shared" si="4"/>
        <v>3.219</v>
      </c>
      <c r="N56" s="20">
        <v>3.485</v>
      </c>
      <c r="O56" s="17">
        <v>2.904</v>
      </c>
      <c r="P56" s="20">
        <v>3.083</v>
      </c>
      <c r="Q56" s="17">
        <v>3.083</v>
      </c>
      <c r="R56" s="20"/>
      <c r="S56" s="74"/>
      <c r="T56" s="11"/>
      <c r="U56" s="11"/>
      <c r="V56" s="11"/>
      <c r="W56" s="43"/>
      <c r="Y56" s="39">
        <v>3.083</v>
      </c>
      <c r="Z56" s="10">
        <f t="shared" si="5"/>
        <v>2.9533898305084745</v>
      </c>
      <c r="AB56" s="20">
        <v>0.581</v>
      </c>
    </row>
    <row r="57" spans="1:28" s="10" customFormat="1" ht="15.75">
      <c r="A57" s="42">
        <v>38</v>
      </c>
      <c r="B57" s="26" t="s">
        <v>138</v>
      </c>
      <c r="C57" s="74"/>
      <c r="D57" s="20"/>
      <c r="E57" s="20"/>
      <c r="F57" s="74"/>
      <c r="G57" s="74"/>
      <c r="H57" s="20"/>
      <c r="I57" s="20"/>
      <c r="J57" s="20"/>
      <c r="K57" s="17"/>
      <c r="L57" s="20"/>
      <c r="M57" s="20"/>
      <c r="N57" s="20"/>
      <c r="O57" s="17"/>
      <c r="P57" s="20"/>
      <c r="Q57" s="17"/>
      <c r="R57" s="20"/>
      <c r="S57" s="74"/>
      <c r="T57" s="11"/>
      <c r="U57" s="11"/>
      <c r="V57" s="11"/>
      <c r="W57" s="43"/>
      <c r="Y57" s="69"/>
      <c r="Z57" s="10">
        <f t="shared" si="5"/>
        <v>0</v>
      </c>
      <c r="AB57" s="20"/>
    </row>
    <row r="58" spans="1:28" s="10" customFormat="1" ht="25.5" customHeight="1">
      <c r="A58" s="42">
        <v>39</v>
      </c>
      <c r="B58" s="5" t="s">
        <v>139</v>
      </c>
      <c r="C58" s="74"/>
      <c r="D58" s="20">
        <f t="shared" si="3"/>
        <v>13.831959999999999</v>
      </c>
      <c r="E58" s="20">
        <v>6.704</v>
      </c>
      <c r="F58" s="20">
        <v>0.1</v>
      </c>
      <c r="G58" s="20">
        <v>0.1</v>
      </c>
      <c r="H58" s="20">
        <v>0.1</v>
      </c>
      <c r="I58" s="20">
        <v>0.1</v>
      </c>
      <c r="J58" s="20">
        <v>1.116</v>
      </c>
      <c r="K58" s="20">
        <v>1.116</v>
      </c>
      <c r="L58" s="20">
        <f>SUM(D58-F58-H58-J58)</f>
        <v>12.51596</v>
      </c>
      <c r="M58" s="20">
        <f t="shared" si="4"/>
        <v>5.388</v>
      </c>
      <c r="N58" s="20">
        <v>11.945</v>
      </c>
      <c r="O58" s="17">
        <v>10.483</v>
      </c>
      <c r="P58" s="20">
        <v>11.722</v>
      </c>
      <c r="Q58" s="17">
        <v>11.722</v>
      </c>
      <c r="R58" s="20">
        <f>SUM(N58-E58)</f>
        <v>5.2410000000000005</v>
      </c>
      <c r="S58" s="74"/>
      <c r="T58" s="11"/>
      <c r="U58" s="11"/>
      <c r="V58" s="11"/>
      <c r="W58" s="43"/>
      <c r="Y58" s="39">
        <v>11.722</v>
      </c>
      <c r="Z58" s="10">
        <f t="shared" si="5"/>
        <v>5.68135593220339</v>
      </c>
      <c r="AB58" s="20">
        <v>6.704</v>
      </c>
    </row>
    <row r="59" spans="1:28" s="10" customFormat="1" ht="19.5" customHeight="1">
      <c r="A59" s="42">
        <v>40</v>
      </c>
      <c r="B59" s="26" t="s">
        <v>72</v>
      </c>
      <c r="C59" s="74"/>
      <c r="D59" s="20"/>
      <c r="E59" s="20"/>
      <c r="F59" s="74"/>
      <c r="G59" s="74"/>
      <c r="H59" s="20"/>
      <c r="I59" s="20"/>
      <c r="J59" s="20"/>
      <c r="K59" s="17"/>
      <c r="L59" s="20"/>
      <c r="M59" s="20"/>
      <c r="N59" s="20"/>
      <c r="O59" s="17"/>
      <c r="P59" s="20"/>
      <c r="Q59" s="17"/>
      <c r="R59" s="20"/>
      <c r="S59" s="74"/>
      <c r="T59" s="11"/>
      <c r="U59" s="11"/>
      <c r="V59" s="11"/>
      <c r="W59" s="43"/>
      <c r="Y59" s="39"/>
      <c r="Z59" s="10">
        <f t="shared" si="5"/>
        <v>0</v>
      </c>
      <c r="AB59" s="20"/>
    </row>
    <row r="60" spans="1:28" s="10" customFormat="1" ht="33.75" customHeight="1">
      <c r="A60" s="42">
        <v>41</v>
      </c>
      <c r="B60" s="21" t="s">
        <v>140</v>
      </c>
      <c r="C60" s="74"/>
      <c r="D60" s="20">
        <f t="shared" si="3"/>
        <v>10.60348</v>
      </c>
      <c r="E60" s="20">
        <v>10.433</v>
      </c>
      <c r="F60" s="74"/>
      <c r="G60" s="74"/>
      <c r="H60" s="20">
        <v>0.2</v>
      </c>
      <c r="I60" s="20">
        <v>0.2</v>
      </c>
      <c r="J60" s="20">
        <v>0.855</v>
      </c>
      <c r="K60" s="17">
        <v>0.855</v>
      </c>
      <c r="L60" s="20">
        <f>SUM(D60-F60-H60-J60)</f>
        <v>9.54848</v>
      </c>
      <c r="M60" s="20">
        <f t="shared" si="4"/>
        <v>9.378</v>
      </c>
      <c r="N60" s="20">
        <v>10.433</v>
      </c>
      <c r="O60" s="17">
        <v>9.261</v>
      </c>
      <c r="P60" s="20">
        <v>8.986</v>
      </c>
      <c r="Q60" s="17">
        <v>8.986</v>
      </c>
      <c r="R60" s="20"/>
      <c r="S60" s="74"/>
      <c r="T60" s="11"/>
      <c r="U60" s="11"/>
      <c r="V60" s="11"/>
      <c r="W60" s="43"/>
      <c r="Y60" s="39">
        <v>8.986</v>
      </c>
      <c r="Z60" s="10">
        <f t="shared" si="5"/>
        <v>8.841525423728815</v>
      </c>
      <c r="AB60" s="20">
        <v>9.487</v>
      </c>
    </row>
    <row r="61" spans="1:28" ht="20.25" customHeight="1">
      <c r="A61" s="42">
        <v>42</v>
      </c>
      <c r="B61" s="26" t="s">
        <v>73</v>
      </c>
      <c r="C61" s="74"/>
      <c r="D61" s="20"/>
      <c r="E61" s="20"/>
      <c r="F61" s="74"/>
      <c r="G61" s="74"/>
      <c r="H61" s="20"/>
      <c r="I61" s="20"/>
      <c r="J61" s="20"/>
      <c r="K61" s="17"/>
      <c r="L61" s="20"/>
      <c r="M61" s="20"/>
      <c r="N61" s="20"/>
      <c r="O61" s="17"/>
      <c r="P61" s="20"/>
      <c r="Q61" s="17"/>
      <c r="R61" s="20"/>
      <c r="S61" s="74"/>
      <c r="T61" s="11"/>
      <c r="U61" s="11"/>
      <c r="V61" s="11"/>
      <c r="W61" s="43"/>
      <c r="Y61" s="39"/>
      <c r="Z61" s="1">
        <f t="shared" si="5"/>
        <v>0</v>
      </c>
      <c r="AB61" s="20"/>
    </row>
    <row r="62" spans="1:28" ht="42" customHeight="1">
      <c r="A62" s="42">
        <v>43</v>
      </c>
      <c r="B62" s="27" t="s">
        <v>141</v>
      </c>
      <c r="C62" s="74"/>
      <c r="D62" s="20">
        <f>SUM(Y62*1.18)</f>
        <v>6.90654</v>
      </c>
      <c r="E62" s="20">
        <v>6.776</v>
      </c>
      <c r="F62" s="74"/>
      <c r="G62" s="74"/>
      <c r="H62" s="20">
        <v>0.2</v>
      </c>
      <c r="I62" s="20">
        <v>0.2</v>
      </c>
      <c r="J62" s="20">
        <v>0.715</v>
      </c>
      <c r="K62" s="17">
        <v>0.715</v>
      </c>
      <c r="L62" s="20">
        <f>SUM(D62-F62-H62-J62)</f>
        <v>5.99154</v>
      </c>
      <c r="M62" s="20">
        <f t="shared" si="4"/>
        <v>5.861</v>
      </c>
      <c r="N62" s="20">
        <v>6.776</v>
      </c>
      <c r="O62" s="17">
        <v>5.76</v>
      </c>
      <c r="P62" s="20">
        <v>5.853</v>
      </c>
      <c r="Q62" s="17">
        <v>5.853</v>
      </c>
      <c r="R62" s="20"/>
      <c r="S62" s="74"/>
      <c r="T62" s="11"/>
      <c r="U62" s="11"/>
      <c r="V62" s="11"/>
      <c r="W62" s="43"/>
      <c r="Y62" s="39">
        <v>5.853</v>
      </c>
      <c r="Z62" s="1">
        <f t="shared" si="5"/>
        <v>5.742372881355933</v>
      </c>
      <c r="AB62" s="20">
        <v>6.052</v>
      </c>
    </row>
    <row r="63" spans="1:28" ht="42" customHeight="1">
      <c r="A63" s="42">
        <v>44</v>
      </c>
      <c r="B63" s="34" t="s">
        <v>143</v>
      </c>
      <c r="C63" s="74"/>
      <c r="D63" s="20">
        <f>SUM(Y63*1.18)</f>
        <v>40.86694</v>
      </c>
      <c r="E63" s="17">
        <v>45.617</v>
      </c>
      <c r="F63" s="74"/>
      <c r="G63" s="74"/>
      <c r="H63" s="74"/>
      <c r="I63" s="74"/>
      <c r="J63" s="20">
        <v>9.016</v>
      </c>
      <c r="K63" s="106"/>
      <c r="L63" s="20">
        <f>SUM(D63-F63-H63-J63)</f>
        <v>31.85094</v>
      </c>
      <c r="M63" s="17">
        <v>45.617</v>
      </c>
      <c r="N63" s="17">
        <v>45.617</v>
      </c>
      <c r="O63" s="17">
        <v>45.617</v>
      </c>
      <c r="P63" s="17">
        <v>38.658</v>
      </c>
      <c r="Q63" s="17">
        <v>38.658</v>
      </c>
      <c r="R63" s="20"/>
      <c r="S63" s="74"/>
      <c r="T63" s="11"/>
      <c r="U63" s="11"/>
      <c r="V63" s="11"/>
      <c r="W63" s="43"/>
      <c r="Y63" s="15">
        <v>34.633</v>
      </c>
      <c r="Z63" s="1">
        <f t="shared" si="5"/>
        <v>38.65847457627119</v>
      </c>
      <c r="AB63" s="13">
        <v>45.617</v>
      </c>
    </row>
    <row r="64" spans="1:25" ht="15.75">
      <c r="A64" s="42" t="s">
        <v>19</v>
      </c>
      <c r="B64" s="28"/>
      <c r="C64" s="11"/>
      <c r="D64" s="98"/>
      <c r="E64" s="11"/>
      <c r="F64" s="11"/>
      <c r="G64" s="11"/>
      <c r="H64" s="11"/>
      <c r="I64" s="11"/>
      <c r="J64" s="11"/>
      <c r="K64" s="11"/>
      <c r="L64" s="11"/>
      <c r="M64" s="11"/>
      <c r="N64" s="17"/>
      <c r="O64" s="13"/>
      <c r="P64" s="13"/>
      <c r="Q64" s="13"/>
      <c r="R64" s="11"/>
      <c r="S64" s="11"/>
      <c r="T64" s="11"/>
      <c r="U64" s="11"/>
      <c r="V64" s="11"/>
      <c r="W64" s="43"/>
      <c r="Y64" s="8"/>
    </row>
    <row r="65" spans="1:25" ht="36.75" customHeight="1">
      <c r="A65" s="80" t="s">
        <v>3</v>
      </c>
      <c r="B65" s="79" t="s">
        <v>36</v>
      </c>
      <c r="C65" s="11"/>
      <c r="D65" s="98"/>
      <c r="E65" s="11"/>
      <c r="F65" s="11"/>
      <c r="G65" s="11"/>
      <c r="H65" s="11"/>
      <c r="I65" s="11"/>
      <c r="J65" s="11"/>
      <c r="K65" s="11"/>
      <c r="L65" s="11"/>
      <c r="M65" s="11"/>
      <c r="N65" s="17"/>
      <c r="O65" s="13"/>
      <c r="P65" s="13"/>
      <c r="Q65" s="13"/>
      <c r="R65" s="11"/>
      <c r="S65" s="11"/>
      <c r="T65" s="11"/>
      <c r="U65" s="11"/>
      <c r="V65" s="11"/>
      <c r="W65" s="43"/>
      <c r="Y65" s="8"/>
    </row>
    <row r="66" spans="1:25" ht="15.75">
      <c r="A66" s="42">
        <v>1</v>
      </c>
      <c r="B66" s="28" t="s">
        <v>18</v>
      </c>
      <c r="C66" s="11"/>
      <c r="D66" s="98"/>
      <c r="E66" s="11"/>
      <c r="F66" s="11"/>
      <c r="G66" s="11"/>
      <c r="H66" s="11"/>
      <c r="I66" s="11"/>
      <c r="J66" s="11"/>
      <c r="K66" s="11"/>
      <c r="L66" s="11"/>
      <c r="M66" s="11"/>
      <c r="N66" s="17"/>
      <c r="O66" s="13"/>
      <c r="P66" s="13"/>
      <c r="Q66" s="13"/>
      <c r="R66" s="11"/>
      <c r="S66" s="11"/>
      <c r="T66" s="11"/>
      <c r="U66" s="11"/>
      <c r="V66" s="11"/>
      <c r="W66" s="43"/>
      <c r="Y66" s="8"/>
    </row>
    <row r="67" spans="1:25" ht="15.75">
      <c r="A67" s="42">
        <v>2</v>
      </c>
      <c r="B67" s="28" t="s">
        <v>20</v>
      </c>
      <c r="C67" s="11"/>
      <c r="D67" s="98"/>
      <c r="E67" s="11"/>
      <c r="F67" s="11"/>
      <c r="G67" s="11"/>
      <c r="H67" s="11"/>
      <c r="I67" s="11"/>
      <c r="J67" s="11"/>
      <c r="K67" s="11"/>
      <c r="L67" s="11"/>
      <c r="M67" s="11"/>
      <c r="N67" s="17"/>
      <c r="O67" s="13"/>
      <c r="P67" s="13"/>
      <c r="Q67" s="13"/>
      <c r="R67" s="11"/>
      <c r="S67" s="11"/>
      <c r="T67" s="11"/>
      <c r="U67" s="11"/>
      <c r="V67" s="11"/>
      <c r="W67" s="43"/>
      <c r="Y67" s="8"/>
    </row>
    <row r="68" spans="1:25" ht="15.75">
      <c r="A68" s="42" t="s">
        <v>19</v>
      </c>
      <c r="B68" s="28"/>
      <c r="C68" s="11"/>
      <c r="D68" s="98"/>
      <c r="E68" s="11"/>
      <c r="F68" s="11"/>
      <c r="G68" s="11"/>
      <c r="H68" s="11"/>
      <c r="I68" s="11"/>
      <c r="J68" s="11"/>
      <c r="K68" s="11"/>
      <c r="L68" s="11"/>
      <c r="M68" s="11"/>
      <c r="N68" s="17"/>
      <c r="O68" s="13"/>
      <c r="P68" s="13"/>
      <c r="Q68" s="13"/>
      <c r="R68" s="11"/>
      <c r="S68" s="11"/>
      <c r="T68" s="11"/>
      <c r="U68" s="11"/>
      <c r="V68" s="11"/>
      <c r="W68" s="43"/>
      <c r="Y68" s="8"/>
    </row>
    <row r="69" spans="1:25" ht="36.75" customHeight="1">
      <c r="A69" s="80" t="s">
        <v>7</v>
      </c>
      <c r="B69" s="79" t="s">
        <v>30</v>
      </c>
      <c r="C69" s="11"/>
      <c r="D69" s="98"/>
      <c r="E69" s="11"/>
      <c r="F69" s="11"/>
      <c r="G69" s="11"/>
      <c r="H69" s="11"/>
      <c r="I69" s="11"/>
      <c r="J69" s="11"/>
      <c r="K69" s="11"/>
      <c r="L69" s="11"/>
      <c r="M69" s="11"/>
      <c r="N69" s="17"/>
      <c r="O69" s="13"/>
      <c r="P69" s="13"/>
      <c r="Q69" s="13"/>
      <c r="R69" s="11"/>
      <c r="S69" s="11"/>
      <c r="T69" s="11"/>
      <c r="U69" s="11"/>
      <c r="V69" s="11"/>
      <c r="W69" s="43"/>
      <c r="Y69" s="8"/>
    </row>
    <row r="70" spans="1:25" ht="15.75">
      <c r="A70" s="42">
        <v>1</v>
      </c>
      <c r="B70" s="28" t="s">
        <v>18</v>
      </c>
      <c r="C70" s="11"/>
      <c r="D70" s="98"/>
      <c r="E70" s="11"/>
      <c r="F70" s="11"/>
      <c r="G70" s="11"/>
      <c r="H70" s="11"/>
      <c r="I70" s="11"/>
      <c r="J70" s="11"/>
      <c r="K70" s="11"/>
      <c r="L70" s="11"/>
      <c r="M70" s="11"/>
      <c r="N70" s="17"/>
      <c r="O70" s="13"/>
      <c r="P70" s="13"/>
      <c r="Q70" s="13"/>
      <c r="R70" s="11"/>
      <c r="S70" s="11"/>
      <c r="T70" s="11"/>
      <c r="U70" s="11"/>
      <c r="V70" s="11"/>
      <c r="W70" s="43"/>
      <c r="Y70" s="8"/>
    </row>
    <row r="71" spans="1:25" ht="15.75">
      <c r="A71" s="42">
        <v>2</v>
      </c>
      <c r="B71" s="28" t="s">
        <v>20</v>
      </c>
      <c r="C71" s="11"/>
      <c r="D71" s="98"/>
      <c r="E71" s="11"/>
      <c r="F71" s="11"/>
      <c r="G71" s="11"/>
      <c r="H71" s="11"/>
      <c r="I71" s="11"/>
      <c r="J71" s="11"/>
      <c r="K71" s="11"/>
      <c r="L71" s="11"/>
      <c r="M71" s="11"/>
      <c r="N71" s="17"/>
      <c r="O71" s="13"/>
      <c r="P71" s="13"/>
      <c r="Q71" s="13"/>
      <c r="R71" s="11"/>
      <c r="S71" s="11"/>
      <c r="T71" s="11"/>
      <c r="U71" s="11"/>
      <c r="V71" s="11"/>
      <c r="W71" s="43"/>
      <c r="Y71" s="8"/>
    </row>
    <row r="72" spans="1:25" ht="15.75">
      <c r="A72" s="42" t="s">
        <v>19</v>
      </c>
      <c r="B72" s="28"/>
      <c r="C72" s="11"/>
      <c r="D72" s="98"/>
      <c r="E72" s="11"/>
      <c r="F72" s="11"/>
      <c r="G72" s="11"/>
      <c r="H72" s="11"/>
      <c r="I72" s="11"/>
      <c r="J72" s="11"/>
      <c r="K72" s="11"/>
      <c r="L72" s="11"/>
      <c r="M72" s="11"/>
      <c r="N72" s="17"/>
      <c r="O72" s="13"/>
      <c r="P72" s="13"/>
      <c r="Q72" s="13"/>
      <c r="R72" s="11"/>
      <c r="S72" s="11"/>
      <c r="T72" s="11"/>
      <c r="U72" s="11"/>
      <c r="V72" s="11"/>
      <c r="W72" s="43"/>
      <c r="Y72" s="8"/>
    </row>
    <row r="73" spans="1:25" ht="47.25">
      <c r="A73" s="80" t="s">
        <v>16</v>
      </c>
      <c r="B73" s="79" t="s">
        <v>31</v>
      </c>
      <c r="C73" s="11"/>
      <c r="D73" s="98"/>
      <c r="E73" s="11"/>
      <c r="F73" s="11"/>
      <c r="G73" s="11"/>
      <c r="H73" s="11"/>
      <c r="I73" s="11"/>
      <c r="J73" s="11"/>
      <c r="K73" s="11"/>
      <c r="L73" s="11"/>
      <c r="M73" s="11"/>
      <c r="N73" s="17"/>
      <c r="O73" s="13"/>
      <c r="P73" s="13"/>
      <c r="Q73" s="13"/>
      <c r="R73" s="11"/>
      <c r="S73" s="11"/>
      <c r="T73" s="11"/>
      <c r="U73" s="11"/>
      <c r="V73" s="11"/>
      <c r="W73" s="43"/>
      <c r="Y73" s="20"/>
    </row>
    <row r="74" spans="1:25" ht="15.75">
      <c r="A74" s="42">
        <v>1</v>
      </c>
      <c r="B74" s="28" t="s">
        <v>18</v>
      </c>
      <c r="C74" s="11"/>
      <c r="D74" s="98"/>
      <c r="E74" s="11"/>
      <c r="F74" s="11"/>
      <c r="G74" s="11"/>
      <c r="H74" s="11"/>
      <c r="I74" s="11"/>
      <c r="J74" s="11"/>
      <c r="K74" s="11"/>
      <c r="L74" s="11"/>
      <c r="M74" s="11"/>
      <c r="N74" s="17"/>
      <c r="O74" s="13"/>
      <c r="P74" s="13"/>
      <c r="Q74" s="13"/>
      <c r="R74" s="11"/>
      <c r="S74" s="11"/>
      <c r="T74" s="11"/>
      <c r="U74" s="11"/>
      <c r="V74" s="11"/>
      <c r="W74" s="43"/>
      <c r="Y74" s="8"/>
    </row>
    <row r="75" spans="1:25" ht="15.75">
      <c r="A75" s="42">
        <v>2</v>
      </c>
      <c r="B75" s="28" t="s">
        <v>20</v>
      </c>
      <c r="C75" s="11"/>
      <c r="D75" s="98"/>
      <c r="E75" s="11"/>
      <c r="F75" s="11"/>
      <c r="G75" s="11"/>
      <c r="H75" s="11"/>
      <c r="I75" s="11"/>
      <c r="J75" s="11"/>
      <c r="K75" s="11"/>
      <c r="L75" s="11"/>
      <c r="M75" s="11"/>
      <c r="N75" s="17"/>
      <c r="O75" s="13"/>
      <c r="P75" s="13"/>
      <c r="Q75" s="13"/>
      <c r="R75" s="11"/>
      <c r="S75" s="11"/>
      <c r="T75" s="11"/>
      <c r="U75" s="11"/>
      <c r="V75" s="11"/>
      <c r="W75" s="43"/>
      <c r="Y75" s="8"/>
    </row>
    <row r="76" spans="1:25" ht="15.75">
      <c r="A76" s="42" t="s">
        <v>19</v>
      </c>
      <c r="B76" s="28"/>
      <c r="C76" s="11"/>
      <c r="D76" s="98"/>
      <c r="E76" s="11"/>
      <c r="F76" s="11"/>
      <c r="G76" s="11"/>
      <c r="H76" s="11"/>
      <c r="I76" s="11"/>
      <c r="J76" s="11"/>
      <c r="K76" s="11"/>
      <c r="L76" s="11"/>
      <c r="M76" s="11"/>
      <c r="N76" s="17"/>
      <c r="O76" s="13"/>
      <c r="P76" s="13"/>
      <c r="Q76" s="13"/>
      <c r="R76" s="11"/>
      <c r="S76" s="11"/>
      <c r="T76" s="11"/>
      <c r="U76" s="11"/>
      <c r="V76" s="11"/>
      <c r="W76" s="43"/>
      <c r="Y76" s="8"/>
    </row>
    <row r="77" spans="1:25" ht="15.75">
      <c r="A77" s="80" t="s">
        <v>4</v>
      </c>
      <c r="B77" s="79" t="s">
        <v>21</v>
      </c>
      <c r="C77" s="11"/>
      <c r="D77" s="98"/>
      <c r="E77" s="11"/>
      <c r="F77" s="11"/>
      <c r="G77" s="11"/>
      <c r="H77" s="11"/>
      <c r="I77" s="11"/>
      <c r="J77" s="11"/>
      <c r="K77" s="11"/>
      <c r="L77" s="11"/>
      <c r="M77" s="11"/>
      <c r="N77" s="17"/>
      <c r="O77" s="13"/>
      <c r="P77" s="13"/>
      <c r="Q77" s="13"/>
      <c r="R77" s="11"/>
      <c r="S77" s="11"/>
      <c r="T77" s="11"/>
      <c r="U77" s="11"/>
      <c r="V77" s="11"/>
      <c r="W77" s="43"/>
      <c r="Y77" s="51">
        <f>Y82</f>
        <v>263.8879999999999</v>
      </c>
    </row>
    <row r="78" spans="1:25" ht="36.75" customHeight="1">
      <c r="A78" s="41" t="s">
        <v>5</v>
      </c>
      <c r="B78" s="79" t="s">
        <v>29</v>
      </c>
      <c r="C78" s="11"/>
      <c r="D78" s="98"/>
      <c r="E78" s="11"/>
      <c r="F78" s="11"/>
      <c r="G78" s="11"/>
      <c r="H78" s="11"/>
      <c r="I78" s="11"/>
      <c r="J78" s="11"/>
      <c r="K78" s="11"/>
      <c r="L78" s="11"/>
      <c r="M78" s="11"/>
      <c r="N78" s="17"/>
      <c r="O78" s="13"/>
      <c r="P78" s="13"/>
      <c r="Q78" s="13"/>
      <c r="R78" s="11"/>
      <c r="S78" s="11"/>
      <c r="T78" s="11"/>
      <c r="U78" s="11"/>
      <c r="V78" s="11"/>
      <c r="W78" s="43"/>
      <c r="Y78" s="20"/>
    </row>
    <row r="79" spans="1:25" ht="15.75">
      <c r="A79" s="42">
        <v>1</v>
      </c>
      <c r="B79" s="28" t="s">
        <v>18</v>
      </c>
      <c r="C79" s="11"/>
      <c r="D79" s="98"/>
      <c r="E79" s="11"/>
      <c r="F79" s="11"/>
      <c r="G79" s="11"/>
      <c r="H79" s="11"/>
      <c r="I79" s="11"/>
      <c r="J79" s="11"/>
      <c r="K79" s="11"/>
      <c r="L79" s="11"/>
      <c r="M79" s="11"/>
      <c r="N79" s="17"/>
      <c r="O79" s="13"/>
      <c r="P79" s="13"/>
      <c r="Q79" s="13"/>
      <c r="R79" s="11"/>
      <c r="S79" s="11"/>
      <c r="T79" s="11"/>
      <c r="U79" s="11"/>
      <c r="V79" s="11"/>
      <c r="W79" s="43"/>
      <c r="Y79" s="20"/>
    </row>
    <row r="80" spans="1:25" ht="15.75">
      <c r="A80" s="42">
        <v>2</v>
      </c>
      <c r="B80" s="28" t="s">
        <v>20</v>
      </c>
      <c r="C80" s="11"/>
      <c r="D80" s="98"/>
      <c r="E80" s="11"/>
      <c r="F80" s="11"/>
      <c r="G80" s="11"/>
      <c r="H80" s="11"/>
      <c r="I80" s="11"/>
      <c r="J80" s="11"/>
      <c r="K80" s="11"/>
      <c r="L80" s="11"/>
      <c r="M80" s="11"/>
      <c r="N80" s="17"/>
      <c r="O80" s="13"/>
      <c r="P80" s="13"/>
      <c r="Q80" s="13"/>
      <c r="R80" s="11"/>
      <c r="S80" s="11"/>
      <c r="T80" s="11"/>
      <c r="U80" s="11"/>
      <c r="V80" s="11"/>
      <c r="W80" s="43"/>
      <c r="Y80" s="20"/>
    </row>
    <row r="81" spans="1:25" ht="15.75">
      <c r="A81" s="42" t="s">
        <v>19</v>
      </c>
      <c r="B81" s="12"/>
      <c r="C81" s="11"/>
      <c r="D81" s="98"/>
      <c r="E81" s="11"/>
      <c r="F81" s="11"/>
      <c r="G81" s="11"/>
      <c r="H81" s="11"/>
      <c r="I81" s="11"/>
      <c r="J81" s="11"/>
      <c r="K81" s="11"/>
      <c r="L81" s="11"/>
      <c r="M81" s="11"/>
      <c r="N81" s="17"/>
      <c r="O81" s="13"/>
      <c r="P81" s="13"/>
      <c r="Q81" s="13"/>
      <c r="R81" s="11"/>
      <c r="S81" s="11"/>
      <c r="T81" s="11"/>
      <c r="U81" s="11"/>
      <c r="V81" s="11"/>
      <c r="W81" s="43"/>
      <c r="Y81" s="71"/>
    </row>
    <row r="82" spans="1:25" ht="15.75">
      <c r="A82" s="41" t="s">
        <v>6</v>
      </c>
      <c r="B82" s="79" t="s">
        <v>41</v>
      </c>
      <c r="C82" s="76">
        <f>SUM(C84:C184)</f>
        <v>99.423</v>
      </c>
      <c r="D82" s="76">
        <f>SUM(D83:D184)</f>
        <v>311.3905399999999</v>
      </c>
      <c r="E82" s="76">
        <f>SUM(E84:E184)</f>
        <v>172.89449999999994</v>
      </c>
      <c r="F82" s="76"/>
      <c r="G82" s="77"/>
      <c r="H82" s="76"/>
      <c r="I82" s="77"/>
      <c r="J82" s="76">
        <v>67.89</v>
      </c>
      <c r="K82" s="76">
        <f aca="true" t="shared" si="6" ref="K82:Q82">SUM(K84:K184)</f>
        <v>67.67667999999999</v>
      </c>
      <c r="L82" s="76">
        <v>243.5</v>
      </c>
      <c r="M82" s="76">
        <f t="shared" si="6"/>
        <v>105.21920000000001</v>
      </c>
      <c r="N82" s="76">
        <f t="shared" si="6"/>
        <v>173.51799999999997</v>
      </c>
      <c r="O82" s="76">
        <f t="shared" si="6"/>
        <v>42.38399999999999</v>
      </c>
      <c r="P82" s="76">
        <f t="shared" si="6"/>
        <v>230.63279999999997</v>
      </c>
      <c r="Q82" s="76">
        <f t="shared" si="6"/>
        <v>99.054</v>
      </c>
      <c r="R82" s="76">
        <f>SUM(R84:R184)</f>
        <v>0.6206000000000023</v>
      </c>
      <c r="S82" s="11"/>
      <c r="T82" s="11"/>
      <c r="U82" s="11"/>
      <c r="V82" s="11"/>
      <c r="W82" s="43"/>
      <c r="Y82" s="72">
        <f>SUM(Y83:Y184)</f>
        <v>263.8879999999999</v>
      </c>
    </row>
    <row r="83" spans="1:25" ht="18" customHeight="1">
      <c r="A83" s="44">
        <v>1</v>
      </c>
      <c r="B83" s="26" t="s">
        <v>75</v>
      </c>
      <c r="C83" s="11"/>
      <c r="D83" s="20"/>
      <c r="E83" s="11"/>
      <c r="F83" s="11"/>
      <c r="G83" s="11"/>
      <c r="H83" s="28"/>
      <c r="I83" s="11"/>
      <c r="J83" s="11"/>
      <c r="K83" s="11"/>
      <c r="L83" s="11"/>
      <c r="M83" s="11"/>
      <c r="N83" s="13"/>
      <c r="O83" s="13"/>
      <c r="P83" s="13"/>
      <c r="Q83" s="13"/>
      <c r="R83" s="11"/>
      <c r="S83" s="11"/>
      <c r="T83" s="11"/>
      <c r="U83" s="11"/>
      <c r="V83" s="11"/>
      <c r="W83" s="43"/>
      <c r="Y83" s="74"/>
    </row>
    <row r="84" spans="1:25" ht="71.25" customHeight="1">
      <c r="A84" s="68">
        <v>2</v>
      </c>
      <c r="B84" s="27" t="s">
        <v>76</v>
      </c>
      <c r="C84" s="74"/>
      <c r="D84" s="20">
        <v>3.3</v>
      </c>
      <c r="E84" s="17"/>
      <c r="F84" s="20"/>
      <c r="G84" s="74"/>
      <c r="H84" s="20"/>
      <c r="I84" s="74"/>
      <c r="J84" s="20"/>
      <c r="K84" s="17"/>
      <c r="L84" s="20">
        <f>SUM(D84-F84-H84-J84)</f>
        <v>3.3</v>
      </c>
      <c r="M84" s="20"/>
      <c r="N84" s="17"/>
      <c r="O84" s="17"/>
      <c r="P84" s="17"/>
      <c r="Q84" s="17"/>
      <c r="R84" s="20"/>
      <c r="S84" s="11"/>
      <c r="T84" s="11"/>
      <c r="U84" s="11"/>
      <c r="V84" s="11"/>
      <c r="W84" s="88"/>
      <c r="Y84" s="73">
        <v>2.8</v>
      </c>
    </row>
    <row r="85" spans="1:25" ht="18" customHeight="1">
      <c r="A85" s="68">
        <v>3</v>
      </c>
      <c r="B85" s="19" t="s">
        <v>54</v>
      </c>
      <c r="C85" s="74"/>
      <c r="D85" s="20"/>
      <c r="E85" s="17"/>
      <c r="F85" s="20"/>
      <c r="G85" s="74"/>
      <c r="H85" s="20"/>
      <c r="I85" s="74"/>
      <c r="J85" s="20"/>
      <c r="K85" s="17"/>
      <c r="L85" s="20"/>
      <c r="M85" s="20"/>
      <c r="N85" s="17"/>
      <c r="O85" s="17"/>
      <c r="P85" s="17"/>
      <c r="Q85" s="17"/>
      <c r="R85" s="20"/>
      <c r="S85" s="11"/>
      <c r="T85" s="11"/>
      <c r="U85" s="11"/>
      <c r="V85" s="11"/>
      <c r="W85" s="43"/>
      <c r="Y85" s="73"/>
    </row>
    <row r="86" spans="1:25" ht="103.5" customHeight="1">
      <c r="A86" s="44">
        <v>4</v>
      </c>
      <c r="B86" s="7" t="s">
        <v>99</v>
      </c>
      <c r="C86" s="74"/>
      <c r="D86" s="20">
        <f>SUM(Y86*1.18)</f>
        <v>12.24958</v>
      </c>
      <c r="E86" s="17"/>
      <c r="F86" s="20"/>
      <c r="G86" s="74"/>
      <c r="H86" s="20"/>
      <c r="I86" s="74"/>
      <c r="J86" s="20"/>
      <c r="K86" s="17"/>
      <c r="L86" s="20">
        <f>SUM(D86-F86-H86-J86)</f>
        <v>12.24958</v>
      </c>
      <c r="M86" s="20"/>
      <c r="N86" s="17"/>
      <c r="O86" s="17"/>
      <c r="P86" s="17"/>
      <c r="Q86" s="17"/>
      <c r="R86" s="20"/>
      <c r="S86" s="11"/>
      <c r="T86" s="11"/>
      <c r="U86" s="11"/>
      <c r="V86" s="11"/>
      <c r="W86" s="43"/>
      <c r="Y86" s="15">
        <v>10.381</v>
      </c>
    </row>
    <row r="87" spans="1:25" ht="19.5" customHeight="1">
      <c r="A87" s="44">
        <v>5</v>
      </c>
      <c r="B87" s="29" t="s">
        <v>55</v>
      </c>
      <c r="C87" s="74"/>
      <c r="D87" s="20"/>
      <c r="E87" s="17"/>
      <c r="F87" s="20"/>
      <c r="G87" s="74"/>
      <c r="H87" s="20"/>
      <c r="I87" s="74"/>
      <c r="J87" s="20"/>
      <c r="K87" s="17"/>
      <c r="L87" s="20"/>
      <c r="M87" s="20"/>
      <c r="N87" s="17"/>
      <c r="O87" s="17"/>
      <c r="P87" s="17"/>
      <c r="Q87" s="17"/>
      <c r="R87" s="20"/>
      <c r="S87" s="11"/>
      <c r="T87" s="11"/>
      <c r="U87" s="11"/>
      <c r="V87" s="11"/>
      <c r="W87" s="43"/>
      <c r="Y87" s="73"/>
    </row>
    <row r="88" spans="1:25" ht="83.25" customHeight="1">
      <c r="A88" s="68">
        <v>6</v>
      </c>
      <c r="B88" s="27" t="s">
        <v>98</v>
      </c>
      <c r="C88" s="74"/>
      <c r="D88" s="20">
        <v>6.96</v>
      </c>
      <c r="E88" s="17"/>
      <c r="F88" s="20"/>
      <c r="G88" s="74"/>
      <c r="H88" s="20"/>
      <c r="I88" s="74"/>
      <c r="J88" s="20"/>
      <c r="K88" s="17"/>
      <c r="L88" s="20">
        <f>SUM(D88-F88-H88-J88)</f>
        <v>6.96</v>
      </c>
      <c r="M88" s="20"/>
      <c r="N88" s="17"/>
      <c r="O88" s="17"/>
      <c r="P88" s="17"/>
      <c r="Q88" s="17"/>
      <c r="R88" s="20"/>
      <c r="S88" s="11"/>
      <c r="T88" s="11"/>
      <c r="U88" s="11"/>
      <c r="V88" s="11"/>
      <c r="W88" s="43"/>
      <c r="Y88" s="73">
        <v>5.9</v>
      </c>
    </row>
    <row r="89" spans="1:25" ht="15.75">
      <c r="A89" s="68">
        <v>7</v>
      </c>
      <c r="B89" s="19" t="s">
        <v>56</v>
      </c>
      <c r="C89" s="74"/>
      <c r="D89" s="20"/>
      <c r="E89" s="17"/>
      <c r="F89" s="20"/>
      <c r="G89" s="74"/>
      <c r="H89" s="20"/>
      <c r="I89" s="74"/>
      <c r="J89" s="20"/>
      <c r="K89" s="17"/>
      <c r="L89" s="20"/>
      <c r="M89" s="20"/>
      <c r="N89" s="17"/>
      <c r="O89" s="17"/>
      <c r="P89" s="17"/>
      <c r="Q89" s="17"/>
      <c r="R89" s="20"/>
      <c r="S89" s="11"/>
      <c r="T89" s="11"/>
      <c r="U89" s="11"/>
      <c r="V89" s="11"/>
      <c r="W89" s="43"/>
      <c r="Y89" s="73"/>
    </row>
    <row r="90" spans="1:25" ht="102" customHeight="1">
      <c r="A90" s="44">
        <v>8</v>
      </c>
      <c r="B90" s="5" t="s">
        <v>115</v>
      </c>
      <c r="C90" s="74"/>
      <c r="D90" s="20">
        <v>1.95</v>
      </c>
      <c r="E90" s="17"/>
      <c r="F90" s="20"/>
      <c r="G90" s="74"/>
      <c r="H90" s="20"/>
      <c r="I90" s="74"/>
      <c r="J90" s="20"/>
      <c r="K90" s="17"/>
      <c r="L90" s="20">
        <f>SUM(D90-F90-H90-J90)</f>
        <v>1.95</v>
      </c>
      <c r="M90" s="20"/>
      <c r="N90" s="17"/>
      <c r="O90" s="17"/>
      <c r="P90" s="17"/>
      <c r="Q90" s="17"/>
      <c r="R90" s="20"/>
      <c r="S90" s="11"/>
      <c r="T90" s="11"/>
      <c r="U90" s="11"/>
      <c r="V90" s="11"/>
      <c r="W90" s="43"/>
      <c r="Y90" s="17">
        <v>1.652</v>
      </c>
    </row>
    <row r="91" spans="1:25" ht="19.5" customHeight="1">
      <c r="A91" s="44">
        <v>9</v>
      </c>
      <c r="B91" s="45" t="s">
        <v>57</v>
      </c>
      <c r="C91" s="74"/>
      <c r="D91" s="20"/>
      <c r="E91" s="17"/>
      <c r="F91" s="20"/>
      <c r="G91" s="74"/>
      <c r="H91" s="20"/>
      <c r="I91" s="74"/>
      <c r="J91" s="20"/>
      <c r="K91" s="17"/>
      <c r="L91" s="20"/>
      <c r="M91" s="20"/>
      <c r="N91" s="17"/>
      <c r="O91" s="17"/>
      <c r="P91" s="17"/>
      <c r="Q91" s="17"/>
      <c r="R91" s="20"/>
      <c r="S91" s="11"/>
      <c r="T91" s="11"/>
      <c r="U91" s="11"/>
      <c r="V91" s="11"/>
      <c r="W91" s="43"/>
      <c r="Y91" s="73"/>
    </row>
    <row r="92" spans="1:25" ht="77.25" customHeight="1">
      <c r="A92" s="68">
        <v>10</v>
      </c>
      <c r="B92" s="46" t="s">
        <v>147</v>
      </c>
      <c r="C92" s="74"/>
      <c r="D92" s="20">
        <v>0.838</v>
      </c>
      <c r="E92" s="17">
        <v>0.8336</v>
      </c>
      <c r="F92" s="20"/>
      <c r="G92" s="74"/>
      <c r="H92" s="20"/>
      <c r="I92" s="74"/>
      <c r="J92" s="20">
        <v>0.83</v>
      </c>
      <c r="K92" s="17">
        <v>0.8336</v>
      </c>
      <c r="L92" s="20">
        <f>SUM(D92-F92-H92-J92)</f>
        <v>0.008000000000000007</v>
      </c>
      <c r="M92" s="20"/>
      <c r="N92" s="17">
        <v>0.834</v>
      </c>
      <c r="O92" s="17"/>
      <c r="P92" s="17">
        <v>0.7068</v>
      </c>
      <c r="Q92" s="17"/>
      <c r="R92" s="20"/>
      <c r="S92" s="11"/>
      <c r="T92" s="11"/>
      <c r="U92" s="11"/>
      <c r="V92" s="11"/>
      <c r="W92" s="43"/>
      <c r="Y92" s="73">
        <v>0.71</v>
      </c>
    </row>
    <row r="93" spans="1:25" ht="15.75">
      <c r="A93" s="68">
        <v>11</v>
      </c>
      <c r="B93" s="24" t="s">
        <v>59</v>
      </c>
      <c r="C93" s="74"/>
      <c r="D93" s="20"/>
      <c r="E93" s="17"/>
      <c r="F93" s="20"/>
      <c r="G93" s="74"/>
      <c r="H93" s="20"/>
      <c r="I93" s="74"/>
      <c r="J93" s="20"/>
      <c r="K93" s="17"/>
      <c r="L93" s="20"/>
      <c r="M93" s="20"/>
      <c r="N93" s="17"/>
      <c r="O93" s="17"/>
      <c r="P93" s="17"/>
      <c r="Q93" s="17"/>
      <c r="R93" s="20"/>
      <c r="S93" s="11"/>
      <c r="T93" s="11"/>
      <c r="U93" s="11"/>
      <c r="V93" s="11"/>
      <c r="W93" s="43"/>
      <c r="Y93" s="73"/>
    </row>
    <row r="94" spans="1:25" ht="73.5" customHeight="1">
      <c r="A94" s="44">
        <v>12</v>
      </c>
      <c r="B94" s="21" t="s">
        <v>100</v>
      </c>
      <c r="C94" s="74"/>
      <c r="D94" s="20">
        <f>SUM(Y94*1.18)</f>
        <v>1.67088</v>
      </c>
      <c r="E94" s="17"/>
      <c r="F94" s="20"/>
      <c r="G94" s="74"/>
      <c r="H94" s="20"/>
      <c r="I94" s="74"/>
      <c r="J94" s="20"/>
      <c r="K94" s="17"/>
      <c r="L94" s="20">
        <f>SUM(D94-F94-H94-J94)</f>
        <v>1.67088</v>
      </c>
      <c r="M94" s="20"/>
      <c r="N94" s="17"/>
      <c r="O94" s="17"/>
      <c r="P94" s="17"/>
      <c r="Q94" s="17"/>
      <c r="R94" s="20"/>
      <c r="S94" s="11"/>
      <c r="T94" s="11"/>
      <c r="U94" s="11"/>
      <c r="V94" s="11"/>
      <c r="W94" s="43"/>
      <c r="Y94" s="73">
        <v>1.416</v>
      </c>
    </row>
    <row r="95" spans="1:25" ht="18" customHeight="1">
      <c r="A95" s="44">
        <v>13</v>
      </c>
      <c r="B95" s="24" t="s">
        <v>58</v>
      </c>
      <c r="C95" s="74"/>
      <c r="D95" s="20"/>
      <c r="E95" s="17"/>
      <c r="F95" s="20"/>
      <c r="G95" s="74"/>
      <c r="H95" s="20"/>
      <c r="I95" s="74"/>
      <c r="J95" s="20"/>
      <c r="K95" s="17"/>
      <c r="L95" s="20"/>
      <c r="M95" s="20"/>
      <c r="N95" s="17"/>
      <c r="O95" s="17"/>
      <c r="P95" s="17"/>
      <c r="Q95" s="17"/>
      <c r="R95" s="20"/>
      <c r="S95" s="11"/>
      <c r="T95" s="11"/>
      <c r="U95" s="11"/>
      <c r="V95" s="11"/>
      <c r="W95" s="43"/>
      <c r="Y95" s="73"/>
    </row>
    <row r="96" spans="1:25" ht="68.25" customHeight="1">
      <c r="A96" s="68">
        <v>14</v>
      </c>
      <c r="B96" s="21" t="s">
        <v>148</v>
      </c>
      <c r="C96" s="74"/>
      <c r="D96" s="20">
        <v>7.277</v>
      </c>
      <c r="E96" s="17">
        <v>6.6254</v>
      </c>
      <c r="F96" s="20"/>
      <c r="G96" s="74"/>
      <c r="H96" s="20"/>
      <c r="I96" s="74"/>
      <c r="J96" s="20">
        <v>7.18</v>
      </c>
      <c r="K96" s="17">
        <v>6.6254</v>
      </c>
      <c r="L96" s="20">
        <f aca="true" t="shared" si="7" ref="L96:L103">SUM(D96-F96-H96-J96)</f>
        <v>0.09700000000000042</v>
      </c>
      <c r="M96" s="20"/>
      <c r="N96" s="17">
        <v>7.177</v>
      </c>
      <c r="O96" s="17"/>
      <c r="P96" s="17">
        <v>6.167</v>
      </c>
      <c r="Q96" s="17"/>
      <c r="R96" s="20">
        <f>SUM(N96-E96)</f>
        <v>0.5515999999999996</v>
      </c>
      <c r="S96" s="11"/>
      <c r="T96" s="11"/>
      <c r="U96" s="11"/>
      <c r="V96" s="11"/>
      <c r="W96" s="43"/>
      <c r="Y96" s="17">
        <v>6.167</v>
      </c>
    </row>
    <row r="97" spans="1:25" ht="40.5" customHeight="1">
      <c r="A97" s="68">
        <v>15</v>
      </c>
      <c r="B97" s="46" t="s">
        <v>149</v>
      </c>
      <c r="C97" s="74"/>
      <c r="D97" s="20">
        <v>2.7</v>
      </c>
      <c r="E97" s="17">
        <v>2.7046</v>
      </c>
      <c r="F97" s="20"/>
      <c r="G97" s="74"/>
      <c r="H97" s="20"/>
      <c r="I97" s="74"/>
      <c r="J97" s="20">
        <v>2.7</v>
      </c>
      <c r="K97" s="17">
        <v>2.7046</v>
      </c>
      <c r="L97" s="20">
        <f t="shared" si="7"/>
        <v>0</v>
      </c>
      <c r="M97" s="20"/>
      <c r="N97" s="17">
        <v>2.705</v>
      </c>
      <c r="O97" s="17"/>
      <c r="P97" s="17">
        <v>2.294</v>
      </c>
      <c r="Q97" s="17"/>
      <c r="R97" s="20"/>
      <c r="S97" s="11"/>
      <c r="T97" s="11"/>
      <c r="U97" s="11"/>
      <c r="V97" s="11"/>
      <c r="W97" s="43"/>
      <c r="Y97" s="17">
        <v>2.29</v>
      </c>
    </row>
    <row r="98" spans="1:25" ht="69" customHeight="1">
      <c r="A98" s="44">
        <v>16</v>
      </c>
      <c r="B98" s="46" t="s">
        <v>150</v>
      </c>
      <c r="C98" s="74"/>
      <c r="D98" s="20">
        <v>2.3</v>
      </c>
      <c r="E98" s="17">
        <v>2.3046</v>
      </c>
      <c r="F98" s="20"/>
      <c r="G98" s="74"/>
      <c r="H98" s="20"/>
      <c r="I98" s="74"/>
      <c r="J98" s="20">
        <v>2.3</v>
      </c>
      <c r="K98" s="17">
        <v>2.3046</v>
      </c>
      <c r="L98" s="20">
        <f t="shared" si="7"/>
        <v>0</v>
      </c>
      <c r="M98" s="20"/>
      <c r="N98" s="17">
        <v>2.305</v>
      </c>
      <c r="O98" s="17"/>
      <c r="P98" s="17">
        <v>1.953</v>
      </c>
      <c r="Q98" s="17"/>
      <c r="R98" s="20"/>
      <c r="S98" s="11"/>
      <c r="T98" s="11"/>
      <c r="U98" s="11"/>
      <c r="V98" s="11"/>
      <c r="W98" s="43"/>
      <c r="Y98" s="17">
        <v>1.95</v>
      </c>
    </row>
    <row r="99" spans="1:25" ht="39" customHeight="1">
      <c r="A99" s="44">
        <v>17</v>
      </c>
      <c r="B99" s="46" t="s">
        <v>151</v>
      </c>
      <c r="C99" s="74"/>
      <c r="D99" s="20">
        <v>0.3</v>
      </c>
      <c r="E99" s="17">
        <v>0.3018</v>
      </c>
      <c r="F99" s="20"/>
      <c r="G99" s="74"/>
      <c r="H99" s="20"/>
      <c r="I99" s="74"/>
      <c r="J99" s="20">
        <v>0.3</v>
      </c>
      <c r="K99" s="17">
        <v>0.3018</v>
      </c>
      <c r="L99" s="20">
        <f t="shared" si="7"/>
        <v>0</v>
      </c>
      <c r="M99" s="20"/>
      <c r="N99" s="17">
        <v>0.302</v>
      </c>
      <c r="O99" s="17"/>
      <c r="P99" s="17">
        <v>0.256</v>
      </c>
      <c r="Q99" s="17"/>
      <c r="R99" s="20"/>
      <c r="S99" s="11"/>
      <c r="T99" s="11"/>
      <c r="U99" s="11"/>
      <c r="V99" s="11"/>
      <c r="W99" s="43"/>
      <c r="Y99" s="17">
        <v>0.26</v>
      </c>
    </row>
    <row r="100" spans="1:25" ht="42.75" customHeight="1">
      <c r="A100" s="68">
        <v>18</v>
      </c>
      <c r="B100" s="46" t="s">
        <v>152</v>
      </c>
      <c r="C100" s="74"/>
      <c r="D100" s="20">
        <v>0.54</v>
      </c>
      <c r="E100" s="17">
        <v>0.542</v>
      </c>
      <c r="F100" s="20"/>
      <c r="G100" s="74"/>
      <c r="H100" s="20"/>
      <c r="I100" s="74"/>
      <c r="J100" s="20">
        <v>0.54</v>
      </c>
      <c r="K100" s="17">
        <v>0.5415</v>
      </c>
      <c r="L100" s="20">
        <f t="shared" si="7"/>
        <v>0</v>
      </c>
      <c r="M100" s="20"/>
      <c r="N100" s="17">
        <v>0.542</v>
      </c>
      <c r="O100" s="17"/>
      <c r="P100" s="17">
        <v>0.459</v>
      </c>
      <c r="Q100" s="17"/>
      <c r="R100" s="20"/>
      <c r="S100" s="11"/>
      <c r="T100" s="11"/>
      <c r="U100" s="11"/>
      <c r="V100" s="11"/>
      <c r="W100" s="43"/>
      <c r="Y100" s="17">
        <v>0.46</v>
      </c>
    </row>
    <row r="101" spans="1:25" ht="40.5" customHeight="1">
      <c r="A101" s="68">
        <v>19</v>
      </c>
      <c r="B101" s="46" t="s">
        <v>153</v>
      </c>
      <c r="C101" s="74"/>
      <c r="D101" s="20">
        <v>0.58</v>
      </c>
      <c r="E101" s="17">
        <v>0.5757</v>
      </c>
      <c r="F101" s="20"/>
      <c r="G101" s="74"/>
      <c r="H101" s="20"/>
      <c r="I101" s="74"/>
      <c r="J101" s="20">
        <v>0.58</v>
      </c>
      <c r="K101" s="17">
        <v>0.5757</v>
      </c>
      <c r="L101" s="20">
        <f t="shared" si="7"/>
        <v>0</v>
      </c>
      <c r="M101" s="20"/>
      <c r="N101" s="17">
        <v>0.576</v>
      </c>
      <c r="O101" s="17"/>
      <c r="P101" s="17">
        <v>0.488</v>
      </c>
      <c r="Q101" s="17"/>
      <c r="R101" s="20"/>
      <c r="S101" s="11"/>
      <c r="T101" s="11"/>
      <c r="U101" s="11"/>
      <c r="V101" s="11"/>
      <c r="W101" s="43"/>
      <c r="Y101" s="17">
        <v>0.49</v>
      </c>
    </row>
    <row r="102" spans="1:25" ht="40.5" customHeight="1">
      <c r="A102" s="44">
        <v>20</v>
      </c>
      <c r="B102" s="46" t="s">
        <v>154</v>
      </c>
      <c r="C102" s="74"/>
      <c r="D102" s="20">
        <v>0.3</v>
      </c>
      <c r="E102" s="17">
        <v>0.301</v>
      </c>
      <c r="F102" s="20"/>
      <c r="G102" s="74"/>
      <c r="H102" s="20"/>
      <c r="I102" s="74"/>
      <c r="J102" s="20">
        <v>0.3</v>
      </c>
      <c r="K102" s="17">
        <v>0.3008</v>
      </c>
      <c r="L102" s="20">
        <f t="shared" si="7"/>
        <v>0</v>
      </c>
      <c r="M102" s="20"/>
      <c r="N102" s="17">
        <v>0.301</v>
      </c>
      <c r="O102" s="17"/>
      <c r="P102" s="17">
        <v>0.255</v>
      </c>
      <c r="Q102" s="17"/>
      <c r="R102" s="20"/>
      <c r="S102" s="11"/>
      <c r="T102" s="11"/>
      <c r="U102" s="11"/>
      <c r="V102" s="11"/>
      <c r="W102" s="43"/>
      <c r="Y102" s="17">
        <v>0.25</v>
      </c>
    </row>
    <row r="103" spans="1:25" ht="51.75" customHeight="1">
      <c r="A103" s="44">
        <v>21</v>
      </c>
      <c r="B103" s="46" t="s">
        <v>155</v>
      </c>
      <c r="C103" s="74"/>
      <c r="D103" s="20">
        <f>SUM(Y103*1.18)</f>
        <v>0.1298</v>
      </c>
      <c r="E103" s="17">
        <v>0.1254</v>
      </c>
      <c r="F103" s="20"/>
      <c r="G103" s="74"/>
      <c r="H103" s="20"/>
      <c r="I103" s="74"/>
      <c r="J103" s="20">
        <v>0.13</v>
      </c>
      <c r="K103" s="17">
        <v>0.1254</v>
      </c>
      <c r="L103" s="20">
        <f t="shared" si="7"/>
        <v>-0.00020000000000000573</v>
      </c>
      <c r="M103" s="20"/>
      <c r="N103" s="17">
        <v>0.125</v>
      </c>
      <c r="O103" s="17"/>
      <c r="P103" s="17">
        <v>0.106</v>
      </c>
      <c r="Q103" s="17"/>
      <c r="R103" s="20"/>
      <c r="S103" s="11"/>
      <c r="T103" s="11"/>
      <c r="U103" s="11"/>
      <c r="V103" s="11"/>
      <c r="W103" s="43"/>
      <c r="Y103" s="17">
        <v>0.11</v>
      </c>
    </row>
    <row r="104" spans="1:25" ht="19.5" customHeight="1">
      <c r="A104" s="68">
        <v>22</v>
      </c>
      <c r="B104" s="19" t="s">
        <v>96</v>
      </c>
      <c r="C104" s="74"/>
      <c r="D104" s="20"/>
      <c r="E104" s="17"/>
      <c r="F104" s="20"/>
      <c r="G104" s="74"/>
      <c r="H104" s="20"/>
      <c r="I104" s="74"/>
      <c r="J104" s="20"/>
      <c r="K104" s="17"/>
      <c r="L104" s="20"/>
      <c r="M104" s="20"/>
      <c r="N104" s="17"/>
      <c r="O104" s="17"/>
      <c r="P104" s="17"/>
      <c r="Q104" s="17"/>
      <c r="R104" s="20"/>
      <c r="S104" s="11"/>
      <c r="T104" s="11"/>
      <c r="U104" s="11"/>
      <c r="V104" s="11"/>
      <c r="W104" s="43"/>
      <c r="Y104" s="74"/>
    </row>
    <row r="105" spans="1:25" ht="89.25" customHeight="1">
      <c r="A105" s="68">
        <v>23</v>
      </c>
      <c r="B105" s="7" t="s">
        <v>196</v>
      </c>
      <c r="C105" s="74"/>
      <c r="D105" s="20">
        <v>6.14</v>
      </c>
      <c r="E105" s="17"/>
      <c r="F105" s="20"/>
      <c r="G105" s="74"/>
      <c r="H105" s="20"/>
      <c r="I105" s="74"/>
      <c r="J105" s="20"/>
      <c r="K105" s="17"/>
      <c r="L105" s="20">
        <f>SUM(D105-F105-H105-J105)</f>
        <v>6.14</v>
      </c>
      <c r="M105" s="20"/>
      <c r="N105" s="17"/>
      <c r="O105" s="17"/>
      <c r="P105" s="17"/>
      <c r="Q105" s="17"/>
      <c r="R105" s="20"/>
      <c r="S105" s="11"/>
      <c r="T105" s="11"/>
      <c r="U105" s="11"/>
      <c r="V105" s="11"/>
      <c r="W105" s="43"/>
      <c r="Y105" s="17">
        <v>5.2</v>
      </c>
    </row>
    <row r="106" spans="1:25" ht="82.5" customHeight="1">
      <c r="A106" s="44">
        <v>24</v>
      </c>
      <c r="B106" s="9" t="s">
        <v>77</v>
      </c>
      <c r="C106" s="74"/>
      <c r="D106" s="20">
        <v>3.07</v>
      </c>
      <c r="E106" s="17"/>
      <c r="F106" s="20"/>
      <c r="G106" s="74"/>
      <c r="H106" s="20"/>
      <c r="I106" s="74"/>
      <c r="J106" s="20"/>
      <c r="K106" s="17"/>
      <c r="L106" s="20">
        <f>SUM(D106-F106-H106-J106)</f>
        <v>3.07</v>
      </c>
      <c r="M106" s="20"/>
      <c r="N106" s="17"/>
      <c r="O106" s="17"/>
      <c r="P106" s="17"/>
      <c r="Q106" s="17"/>
      <c r="R106" s="20"/>
      <c r="S106" s="11"/>
      <c r="T106" s="11"/>
      <c r="U106" s="11"/>
      <c r="V106" s="11"/>
      <c r="W106" s="43"/>
      <c r="Y106" s="73">
        <v>2.596</v>
      </c>
    </row>
    <row r="107" spans="1:25" ht="81" customHeight="1">
      <c r="A107" s="44">
        <v>25</v>
      </c>
      <c r="B107" s="9" t="s">
        <v>78</v>
      </c>
      <c r="C107" s="74"/>
      <c r="D107" s="20">
        <v>3.2</v>
      </c>
      <c r="E107" s="17"/>
      <c r="F107" s="20"/>
      <c r="G107" s="74"/>
      <c r="H107" s="20"/>
      <c r="I107" s="74"/>
      <c r="J107" s="20"/>
      <c r="K107" s="17"/>
      <c r="L107" s="20">
        <f>SUM(D107-F107-H107-J107)</f>
        <v>3.2</v>
      </c>
      <c r="M107" s="20"/>
      <c r="N107" s="17"/>
      <c r="O107" s="17"/>
      <c r="P107" s="17"/>
      <c r="Q107" s="17"/>
      <c r="R107" s="20"/>
      <c r="S107" s="11"/>
      <c r="T107" s="11"/>
      <c r="U107" s="11"/>
      <c r="V107" s="11"/>
      <c r="W107" s="43"/>
      <c r="Y107" s="73">
        <v>2.714</v>
      </c>
    </row>
    <row r="108" spans="1:25" ht="76.5" customHeight="1">
      <c r="A108" s="68">
        <v>26</v>
      </c>
      <c r="B108" s="9" t="s">
        <v>79</v>
      </c>
      <c r="C108" s="74"/>
      <c r="D108" s="20">
        <v>3.34</v>
      </c>
      <c r="E108" s="17"/>
      <c r="F108" s="20"/>
      <c r="G108" s="74"/>
      <c r="H108" s="20"/>
      <c r="I108" s="74"/>
      <c r="J108" s="20"/>
      <c r="K108" s="17"/>
      <c r="L108" s="20">
        <f>SUM(D108-F108-H108-J108)</f>
        <v>3.34</v>
      </c>
      <c r="M108" s="20"/>
      <c r="N108" s="17"/>
      <c r="O108" s="17"/>
      <c r="P108" s="17"/>
      <c r="Q108" s="17"/>
      <c r="R108" s="20"/>
      <c r="S108" s="11"/>
      <c r="T108" s="11"/>
      <c r="U108" s="11"/>
      <c r="V108" s="11"/>
      <c r="W108" s="43"/>
      <c r="Y108" s="73">
        <v>2.832</v>
      </c>
    </row>
    <row r="109" spans="1:25" ht="18" customHeight="1">
      <c r="A109" s="68">
        <v>27</v>
      </c>
      <c r="B109" s="23" t="s">
        <v>60</v>
      </c>
      <c r="C109" s="74"/>
      <c r="D109" s="20"/>
      <c r="E109" s="17"/>
      <c r="F109" s="20"/>
      <c r="G109" s="74"/>
      <c r="H109" s="20"/>
      <c r="I109" s="74"/>
      <c r="J109" s="20"/>
      <c r="K109" s="17"/>
      <c r="L109" s="20"/>
      <c r="M109" s="20"/>
      <c r="N109" s="17"/>
      <c r="O109" s="17"/>
      <c r="P109" s="17"/>
      <c r="Q109" s="17"/>
      <c r="R109" s="20"/>
      <c r="S109" s="11"/>
      <c r="T109" s="11"/>
      <c r="U109" s="11"/>
      <c r="V109" s="11"/>
      <c r="W109" s="43"/>
      <c r="Y109" s="75"/>
    </row>
    <row r="110" spans="1:25" ht="33" customHeight="1">
      <c r="A110" s="44">
        <v>28</v>
      </c>
      <c r="B110" s="9" t="s">
        <v>174</v>
      </c>
      <c r="C110" s="74"/>
      <c r="D110" s="20">
        <f>SUM(Y110*1.18)</f>
        <v>0.3599</v>
      </c>
      <c r="E110" s="17">
        <v>0.356</v>
      </c>
      <c r="F110" s="20"/>
      <c r="G110" s="74"/>
      <c r="H110" s="20"/>
      <c r="I110" s="74"/>
      <c r="J110" s="20">
        <v>0.36</v>
      </c>
      <c r="K110" s="20">
        <v>0.356</v>
      </c>
      <c r="L110" s="20"/>
      <c r="M110" s="20"/>
      <c r="N110" s="17">
        <v>0.356</v>
      </c>
      <c r="O110" s="17"/>
      <c r="P110" s="17">
        <v>0.302</v>
      </c>
      <c r="Q110" s="17"/>
      <c r="R110" s="20"/>
      <c r="S110" s="11"/>
      <c r="T110" s="11"/>
      <c r="U110" s="11"/>
      <c r="V110" s="11"/>
      <c r="W110" s="43"/>
      <c r="Y110" s="73">
        <v>0.305</v>
      </c>
    </row>
    <row r="111" spans="1:25" ht="21" customHeight="1">
      <c r="A111" s="44">
        <v>29</v>
      </c>
      <c r="B111" s="23" t="s">
        <v>61</v>
      </c>
      <c r="C111" s="74"/>
      <c r="D111" s="20"/>
      <c r="E111" s="17"/>
      <c r="F111" s="20"/>
      <c r="G111" s="74"/>
      <c r="H111" s="20"/>
      <c r="I111" s="74"/>
      <c r="J111" s="20"/>
      <c r="K111" s="17"/>
      <c r="L111" s="20"/>
      <c r="M111" s="20"/>
      <c r="N111" s="17"/>
      <c r="O111" s="17"/>
      <c r="P111" s="17"/>
      <c r="Q111" s="17"/>
      <c r="R111" s="20"/>
      <c r="S111" s="11"/>
      <c r="T111" s="11"/>
      <c r="U111" s="11"/>
      <c r="V111" s="11"/>
      <c r="W111" s="43"/>
      <c r="Y111" s="74"/>
    </row>
    <row r="112" spans="1:25" ht="76.5" customHeight="1">
      <c r="A112" s="68">
        <v>30</v>
      </c>
      <c r="B112" s="30" t="s">
        <v>101</v>
      </c>
      <c r="C112" s="74"/>
      <c r="D112" s="20">
        <f>SUM(Y112*1.18)</f>
        <v>2.7847999999999997</v>
      </c>
      <c r="E112" s="17"/>
      <c r="F112" s="20"/>
      <c r="G112" s="74"/>
      <c r="H112" s="20"/>
      <c r="I112" s="74"/>
      <c r="J112" s="20"/>
      <c r="K112" s="17"/>
      <c r="L112" s="20">
        <f>SUM(D112-F112-H112-J112)</f>
        <v>2.7847999999999997</v>
      </c>
      <c r="M112" s="20"/>
      <c r="N112" s="17"/>
      <c r="O112" s="17"/>
      <c r="P112" s="17"/>
      <c r="Q112" s="17"/>
      <c r="R112" s="20"/>
      <c r="S112" s="11"/>
      <c r="T112" s="11"/>
      <c r="U112" s="11"/>
      <c r="V112" s="11"/>
      <c r="W112" s="43"/>
      <c r="Y112" s="17">
        <v>2.36</v>
      </c>
    </row>
    <row r="113" spans="1:25" ht="18" customHeight="1">
      <c r="A113" s="68">
        <v>31</v>
      </c>
      <c r="B113" s="23" t="s">
        <v>62</v>
      </c>
      <c r="C113" s="74"/>
      <c r="D113" s="20"/>
      <c r="E113" s="17"/>
      <c r="F113" s="20"/>
      <c r="G113" s="74"/>
      <c r="H113" s="20"/>
      <c r="I113" s="74"/>
      <c r="J113" s="20"/>
      <c r="K113" s="17"/>
      <c r="L113" s="20"/>
      <c r="M113" s="20"/>
      <c r="N113" s="17"/>
      <c r="O113" s="17"/>
      <c r="P113" s="17"/>
      <c r="Q113" s="17"/>
      <c r="R113" s="20"/>
      <c r="S113" s="11"/>
      <c r="T113" s="11"/>
      <c r="U113" s="11"/>
      <c r="V113" s="11"/>
      <c r="W113" s="43"/>
      <c r="Y113" s="17"/>
    </row>
    <row r="114" spans="1:25" ht="82.5" customHeight="1">
      <c r="A114" s="44">
        <v>32</v>
      </c>
      <c r="B114" s="30" t="s">
        <v>116</v>
      </c>
      <c r="C114" s="74"/>
      <c r="D114" s="20">
        <v>1.95</v>
      </c>
      <c r="E114" s="17"/>
      <c r="F114" s="20"/>
      <c r="G114" s="74"/>
      <c r="H114" s="20"/>
      <c r="I114" s="74"/>
      <c r="J114" s="20"/>
      <c r="K114" s="17"/>
      <c r="L114" s="20">
        <f>SUM(D114-F114-H114-J114)</f>
        <v>1.95</v>
      </c>
      <c r="M114" s="20"/>
      <c r="N114" s="99"/>
      <c r="O114" s="74"/>
      <c r="P114" s="99"/>
      <c r="Q114" s="74"/>
      <c r="R114" s="20"/>
      <c r="S114" s="11"/>
      <c r="T114" s="20"/>
      <c r="U114" s="11"/>
      <c r="V114" s="20"/>
      <c r="W114" s="86"/>
      <c r="X114" s="85"/>
      <c r="Y114" s="17">
        <v>1.652</v>
      </c>
    </row>
    <row r="115" spans="1:25" ht="41.25" customHeight="1">
      <c r="A115" s="44">
        <v>33</v>
      </c>
      <c r="B115" s="9" t="s">
        <v>181</v>
      </c>
      <c r="C115" s="74"/>
      <c r="D115" s="20">
        <f>SUM(Y115*1.18)</f>
        <v>0.8495999999999999</v>
      </c>
      <c r="E115" s="17">
        <v>0.844</v>
      </c>
      <c r="F115" s="20"/>
      <c r="G115" s="74"/>
      <c r="H115" s="20"/>
      <c r="I115" s="74"/>
      <c r="J115" s="20"/>
      <c r="K115" s="17"/>
      <c r="L115" s="20">
        <f>SUM(D115-F115-H115-J115)</f>
        <v>0.8495999999999999</v>
      </c>
      <c r="M115" s="20">
        <f>SUM(E115-G115-I115-K115)</f>
        <v>0.844</v>
      </c>
      <c r="N115" s="17">
        <v>0.844</v>
      </c>
      <c r="O115" s="17">
        <v>0.844</v>
      </c>
      <c r="P115" s="17">
        <v>0.715</v>
      </c>
      <c r="Q115" s="17">
        <v>0.715</v>
      </c>
      <c r="R115" s="20"/>
      <c r="S115" s="11"/>
      <c r="T115" s="11"/>
      <c r="U115" s="11"/>
      <c r="V115" s="11"/>
      <c r="W115" s="43"/>
      <c r="Y115" s="17">
        <v>0.72</v>
      </c>
    </row>
    <row r="116" spans="1:25" ht="51" customHeight="1">
      <c r="A116" s="68">
        <v>34</v>
      </c>
      <c r="B116" s="9" t="s">
        <v>167</v>
      </c>
      <c r="C116" s="74"/>
      <c r="D116" s="20">
        <v>9.15</v>
      </c>
      <c r="E116" s="17">
        <v>9.141</v>
      </c>
      <c r="F116" s="20"/>
      <c r="G116" s="74"/>
      <c r="H116" s="20"/>
      <c r="I116" s="74"/>
      <c r="J116" s="20"/>
      <c r="K116" s="17"/>
      <c r="L116" s="20">
        <f>SUM(D116-F116-H116-J116)</f>
        <v>9.15</v>
      </c>
      <c r="M116" s="20">
        <f>SUM(E116-G116-I116-K116)</f>
        <v>9.141</v>
      </c>
      <c r="N116" s="17">
        <v>9.141</v>
      </c>
      <c r="O116" s="17">
        <v>8.091</v>
      </c>
      <c r="P116" s="17">
        <v>7.747</v>
      </c>
      <c r="Q116" s="17">
        <v>7.747</v>
      </c>
      <c r="R116" s="20"/>
      <c r="S116" s="11"/>
      <c r="T116" s="11"/>
      <c r="U116" s="11"/>
      <c r="V116" s="11"/>
      <c r="W116" s="43"/>
      <c r="Y116" s="17">
        <v>7.75</v>
      </c>
    </row>
    <row r="117" spans="1:25" ht="50.25" customHeight="1">
      <c r="A117" s="68">
        <v>35</v>
      </c>
      <c r="B117" s="9" t="s">
        <v>168</v>
      </c>
      <c r="C117" s="74"/>
      <c r="D117" s="20">
        <f>SUM(Y117*1.18)</f>
        <v>2.0414</v>
      </c>
      <c r="E117" s="17">
        <v>2.0416</v>
      </c>
      <c r="F117" s="20"/>
      <c r="G117" s="74"/>
      <c r="H117" s="20"/>
      <c r="I117" s="74"/>
      <c r="J117" s="20"/>
      <c r="K117" s="17"/>
      <c r="L117" s="20">
        <f>SUM(D117-F117-H117-J117)</f>
        <v>2.0414</v>
      </c>
      <c r="M117" s="20">
        <f>SUM(E117-G117-I117-K117)</f>
        <v>2.0416</v>
      </c>
      <c r="N117" s="17">
        <v>2.042</v>
      </c>
      <c r="O117" s="17">
        <v>2.042</v>
      </c>
      <c r="P117" s="17">
        <v>1.73</v>
      </c>
      <c r="Q117" s="17">
        <v>1.73</v>
      </c>
      <c r="R117" s="20"/>
      <c r="S117" s="11"/>
      <c r="T117" s="11"/>
      <c r="U117" s="11"/>
      <c r="V117" s="11"/>
      <c r="W117" s="43"/>
      <c r="Y117" s="17">
        <v>1.73</v>
      </c>
    </row>
    <row r="118" spans="1:25" ht="19.5" customHeight="1">
      <c r="A118" s="44">
        <v>36</v>
      </c>
      <c r="B118" s="31" t="s">
        <v>63</v>
      </c>
      <c r="C118" s="74"/>
      <c r="D118" s="20"/>
      <c r="E118" s="17"/>
      <c r="F118" s="20"/>
      <c r="G118" s="74"/>
      <c r="H118" s="20"/>
      <c r="I118" s="74"/>
      <c r="J118" s="20"/>
      <c r="K118" s="17"/>
      <c r="L118" s="20"/>
      <c r="M118" s="20"/>
      <c r="N118" s="17"/>
      <c r="O118" s="17"/>
      <c r="P118" s="17"/>
      <c r="Q118" s="17"/>
      <c r="R118" s="20"/>
      <c r="S118" s="11"/>
      <c r="T118" s="11"/>
      <c r="U118" s="11"/>
      <c r="V118" s="11"/>
      <c r="W118" s="43"/>
      <c r="Y118" s="17"/>
    </row>
    <row r="119" spans="1:25" ht="98.25" customHeight="1">
      <c r="A119" s="44">
        <v>37</v>
      </c>
      <c r="B119" s="30" t="s">
        <v>102</v>
      </c>
      <c r="C119" s="74"/>
      <c r="D119" s="20">
        <f>SUM(Y119*1.18)</f>
        <v>0.27847999999999995</v>
      </c>
      <c r="E119" s="17"/>
      <c r="F119" s="20"/>
      <c r="G119" s="74"/>
      <c r="H119" s="20"/>
      <c r="I119" s="74"/>
      <c r="J119" s="20"/>
      <c r="K119" s="17"/>
      <c r="L119" s="20">
        <f>SUM(D119-F119-H119-J119)</f>
        <v>0.27847999999999995</v>
      </c>
      <c r="M119" s="20"/>
      <c r="N119" s="17"/>
      <c r="O119" s="17"/>
      <c r="P119" s="17"/>
      <c r="Q119" s="17"/>
      <c r="R119" s="20"/>
      <c r="S119" s="11"/>
      <c r="T119" s="11"/>
      <c r="U119" s="11"/>
      <c r="V119" s="11"/>
      <c r="W119" s="43"/>
      <c r="Y119" s="17">
        <v>0.236</v>
      </c>
    </row>
    <row r="120" spans="1:25" ht="15.75">
      <c r="A120" s="68">
        <v>38</v>
      </c>
      <c r="B120" s="19" t="s">
        <v>67</v>
      </c>
      <c r="C120" s="74"/>
      <c r="D120" s="20"/>
      <c r="E120" s="17"/>
      <c r="F120" s="20"/>
      <c r="G120" s="74"/>
      <c r="H120" s="20"/>
      <c r="I120" s="74"/>
      <c r="J120" s="20"/>
      <c r="K120" s="17"/>
      <c r="L120" s="20"/>
      <c r="M120" s="20"/>
      <c r="N120" s="17"/>
      <c r="O120" s="17"/>
      <c r="P120" s="17"/>
      <c r="Q120" s="17"/>
      <c r="R120" s="20"/>
      <c r="S120" s="11"/>
      <c r="T120" s="11"/>
      <c r="U120" s="11"/>
      <c r="V120" s="11"/>
      <c r="W120" s="43"/>
      <c r="Y120" s="74"/>
    </row>
    <row r="121" spans="1:25" ht="70.5" customHeight="1">
      <c r="A121" s="68">
        <v>39</v>
      </c>
      <c r="B121" s="30" t="s">
        <v>103</v>
      </c>
      <c r="C121" s="74"/>
      <c r="D121" s="20">
        <f>SUM(Y121*1.18)</f>
        <v>4.455679999999999</v>
      </c>
      <c r="E121" s="17"/>
      <c r="F121" s="20"/>
      <c r="G121" s="74"/>
      <c r="H121" s="20"/>
      <c r="I121" s="74"/>
      <c r="J121" s="20"/>
      <c r="K121" s="17"/>
      <c r="L121" s="20">
        <f>SUM(D121-F121-H121-J121)</f>
        <v>4.455679999999999</v>
      </c>
      <c r="M121" s="20"/>
      <c r="N121" s="17"/>
      <c r="O121" s="17"/>
      <c r="P121" s="17"/>
      <c r="Q121" s="17"/>
      <c r="R121" s="20"/>
      <c r="S121" s="11"/>
      <c r="T121" s="11"/>
      <c r="U121" s="11"/>
      <c r="V121" s="11"/>
      <c r="W121" s="43"/>
      <c r="Y121" s="73">
        <v>3.776</v>
      </c>
    </row>
    <row r="122" spans="1:25" ht="15.75" customHeight="1">
      <c r="A122" s="44">
        <v>40</v>
      </c>
      <c r="B122" s="32" t="s">
        <v>64</v>
      </c>
      <c r="C122" s="74"/>
      <c r="D122" s="20"/>
      <c r="E122" s="17"/>
      <c r="F122" s="20"/>
      <c r="G122" s="74"/>
      <c r="H122" s="20"/>
      <c r="I122" s="74"/>
      <c r="J122" s="20"/>
      <c r="K122" s="17"/>
      <c r="L122" s="20"/>
      <c r="M122" s="20"/>
      <c r="N122" s="17"/>
      <c r="O122" s="17"/>
      <c r="P122" s="17"/>
      <c r="Q122" s="17"/>
      <c r="R122" s="20"/>
      <c r="S122" s="11"/>
      <c r="T122" s="11"/>
      <c r="U122" s="11"/>
      <c r="V122" s="11"/>
      <c r="W122" s="43"/>
      <c r="Y122" s="73"/>
    </row>
    <row r="123" spans="1:25" ht="97.5" customHeight="1">
      <c r="A123" s="44">
        <v>41</v>
      </c>
      <c r="B123" s="30" t="s">
        <v>104</v>
      </c>
      <c r="C123" s="74"/>
      <c r="D123" s="20">
        <f>SUM(Y123*1.18)</f>
        <v>0.83544</v>
      </c>
      <c r="E123" s="17"/>
      <c r="F123" s="20"/>
      <c r="G123" s="74"/>
      <c r="H123" s="20"/>
      <c r="I123" s="74"/>
      <c r="J123" s="20"/>
      <c r="K123" s="17"/>
      <c r="L123" s="20">
        <f>SUM(D123-F123-H123-J123)</f>
        <v>0.83544</v>
      </c>
      <c r="M123" s="20"/>
      <c r="N123" s="17"/>
      <c r="O123" s="17"/>
      <c r="P123" s="17"/>
      <c r="Q123" s="17"/>
      <c r="R123" s="20"/>
      <c r="S123" s="11"/>
      <c r="T123" s="11"/>
      <c r="U123" s="11"/>
      <c r="V123" s="11"/>
      <c r="W123" s="43"/>
      <c r="Y123" s="17">
        <v>0.708</v>
      </c>
    </row>
    <row r="124" spans="1:25" ht="18" customHeight="1">
      <c r="A124" s="68">
        <v>42</v>
      </c>
      <c r="B124" s="47" t="s">
        <v>65</v>
      </c>
      <c r="C124" s="74"/>
      <c r="D124" s="20"/>
      <c r="E124" s="17"/>
      <c r="F124" s="20"/>
      <c r="G124" s="74"/>
      <c r="H124" s="20"/>
      <c r="I124" s="74"/>
      <c r="J124" s="20"/>
      <c r="K124" s="17"/>
      <c r="L124" s="20"/>
      <c r="M124" s="20"/>
      <c r="N124" s="17"/>
      <c r="O124" s="17"/>
      <c r="P124" s="17"/>
      <c r="Q124" s="17"/>
      <c r="R124" s="20"/>
      <c r="S124" s="11"/>
      <c r="T124" s="11"/>
      <c r="U124" s="11"/>
      <c r="V124" s="11"/>
      <c r="W124" s="43"/>
      <c r="Y124" s="73"/>
    </row>
    <row r="125" spans="1:25" ht="70.5" customHeight="1">
      <c r="A125" s="68">
        <v>43</v>
      </c>
      <c r="B125" s="46" t="s">
        <v>156</v>
      </c>
      <c r="C125" s="74"/>
      <c r="D125" s="20">
        <v>1.239</v>
      </c>
      <c r="E125" s="17">
        <v>1.2337</v>
      </c>
      <c r="F125" s="20"/>
      <c r="G125" s="74"/>
      <c r="H125" s="20"/>
      <c r="I125" s="74"/>
      <c r="J125" s="20">
        <v>1.23</v>
      </c>
      <c r="K125" s="17">
        <v>1.2337</v>
      </c>
      <c r="L125" s="20">
        <f>SUM(D125-F125-H125-J125)</f>
        <v>0.009000000000000119</v>
      </c>
      <c r="M125" s="20"/>
      <c r="N125" s="17">
        <v>1.234</v>
      </c>
      <c r="O125" s="17"/>
      <c r="P125" s="17">
        <v>1.046</v>
      </c>
      <c r="Q125" s="17"/>
      <c r="R125" s="20"/>
      <c r="S125" s="11"/>
      <c r="T125" s="11"/>
      <c r="U125" s="11"/>
      <c r="V125" s="11"/>
      <c r="W125" s="43"/>
      <c r="Y125" s="17">
        <v>1.05</v>
      </c>
    </row>
    <row r="126" spans="1:25" ht="46.5" customHeight="1">
      <c r="A126" s="44">
        <v>44</v>
      </c>
      <c r="B126" s="46" t="s">
        <v>157</v>
      </c>
      <c r="C126" s="74"/>
      <c r="D126" s="20">
        <v>0.77</v>
      </c>
      <c r="E126" s="17">
        <v>0.7667</v>
      </c>
      <c r="F126" s="20"/>
      <c r="G126" s="74"/>
      <c r="H126" s="20"/>
      <c r="I126" s="74"/>
      <c r="J126" s="20">
        <v>0.77</v>
      </c>
      <c r="K126" s="17">
        <v>0.7667</v>
      </c>
      <c r="L126" s="20">
        <f>SUM(D126-F126-H126-J126)</f>
        <v>0</v>
      </c>
      <c r="M126" s="20"/>
      <c r="N126" s="17">
        <v>0.767</v>
      </c>
      <c r="O126" s="17"/>
      <c r="P126" s="17">
        <v>0.65</v>
      </c>
      <c r="Q126" s="17"/>
      <c r="R126" s="20"/>
      <c r="S126" s="11"/>
      <c r="T126" s="11"/>
      <c r="U126" s="11"/>
      <c r="V126" s="11"/>
      <c r="W126" s="43"/>
      <c r="Y126" s="17">
        <v>0.65</v>
      </c>
    </row>
    <row r="127" spans="1:25" ht="45.75" customHeight="1">
      <c r="A127" s="44">
        <v>45</v>
      </c>
      <c r="B127" s="46" t="s">
        <v>158</v>
      </c>
      <c r="C127" s="74"/>
      <c r="D127" s="20">
        <v>1.08</v>
      </c>
      <c r="E127" s="17">
        <v>1.0799</v>
      </c>
      <c r="F127" s="20"/>
      <c r="G127" s="74"/>
      <c r="H127" s="20"/>
      <c r="I127" s="74"/>
      <c r="J127" s="20">
        <v>1.08</v>
      </c>
      <c r="K127" s="17">
        <v>1.0799</v>
      </c>
      <c r="L127" s="20">
        <f aca="true" t="shared" si="8" ref="L127:L133">SUM(D127-F127-H127-J127)</f>
        <v>0</v>
      </c>
      <c r="M127" s="20"/>
      <c r="N127" s="17">
        <v>1.08</v>
      </c>
      <c r="O127" s="17"/>
      <c r="P127" s="17">
        <v>0.915</v>
      </c>
      <c r="Q127" s="17"/>
      <c r="R127" s="20"/>
      <c r="S127" s="11"/>
      <c r="T127" s="11"/>
      <c r="U127" s="11"/>
      <c r="V127" s="11"/>
      <c r="W127" s="43"/>
      <c r="Y127" s="17">
        <v>0.92</v>
      </c>
    </row>
    <row r="128" spans="1:25" ht="57" customHeight="1">
      <c r="A128" s="68">
        <v>46</v>
      </c>
      <c r="B128" s="46" t="s">
        <v>159</v>
      </c>
      <c r="C128" s="74"/>
      <c r="D128" s="20">
        <v>1.04</v>
      </c>
      <c r="E128" s="17">
        <v>1.0388</v>
      </c>
      <c r="F128" s="20"/>
      <c r="G128" s="74"/>
      <c r="H128" s="20"/>
      <c r="I128" s="74"/>
      <c r="J128" s="20">
        <v>1.04</v>
      </c>
      <c r="K128" s="17">
        <v>1.0388</v>
      </c>
      <c r="L128" s="20">
        <f t="shared" si="8"/>
        <v>0</v>
      </c>
      <c r="M128" s="20"/>
      <c r="N128" s="17">
        <v>1.039</v>
      </c>
      <c r="O128" s="17"/>
      <c r="P128" s="17">
        <v>0.881</v>
      </c>
      <c r="Q128" s="17">
        <v>0.881</v>
      </c>
      <c r="R128" s="20"/>
      <c r="S128" s="11"/>
      <c r="T128" s="11"/>
      <c r="U128" s="11"/>
      <c r="V128" s="11"/>
      <c r="W128" s="43"/>
      <c r="Y128" s="17">
        <v>0.88</v>
      </c>
    </row>
    <row r="129" spans="1:25" ht="64.5" customHeight="1">
      <c r="A129" s="68">
        <v>47</v>
      </c>
      <c r="B129" s="46" t="s">
        <v>160</v>
      </c>
      <c r="C129" s="74"/>
      <c r="D129" s="20">
        <v>0.28</v>
      </c>
      <c r="E129" s="17">
        <v>0.2752</v>
      </c>
      <c r="F129" s="20"/>
      <c r="G129" s="74"/>
      <c r="H129" s="20"/>
      <c r="I129" s="74"/>
      <c r="J129" s="20">
        <v>0.28</v>
      </c>
      <c r="K129" s="17">
        <v>0.2752</v>
      </c>
      <c r="L129" s="20">
        <f t="shared" si="8"/>
        <v>0</v>
      </c>
      <c r="M129" s="20"/>
      <c r="N129" s="17">
        <v>0.275</v>
      </c>
      <c r="O129" s="17"/>
      <c r="P129" s="17">
        <v>0.233</v>
      </c>
      <c r="Q129" s="17"/>
      <c r="R129" s="20"/>
      <c r="S129" s="11"/>
      <c r="T129" s="11"/>
      <c r="U129" s="11"/>
      <c r="V129" s="11"/>
      <c r="W129" s="43"/>
      <c r="Y129" s="17">
        <v>0.23</v>
      </c>
    </row>
    <row r="130" spans="1:25" ht="70.5" customHeight="1">
      <c r="A130" s="44">
        <v>48</v>
      </c>
      <c r="B130" s="46" t="s">
        <v>161</v>
      </c>
      <c r="C130" s="74"/>
      <c r="D130" s="20">
        <v>0.39</v>
      </c>
      <c r="E130" s="17">
        <v>0.393</v>
      </c>
      <c r="F130" s="20"/>
      <c r="G130" s="74"/>
      <c r="H130" s="20"/>
      <c r="I130" s="74"/>
      <c r="J130" s="20">
        <v>0.39</v>
      </c>
      <c r="K130" s="17">
        <v>0.3933</v>
      </c>
      <c r="L130" s="20">
        <f t="shared" si="8"/>
        <v>0</v>
      </c>
      <c r="M130" s="20"/>
      <c r="N130" s="17">
        <v>0.393</v>
      </c>
      <c r="O130" s="17"/>
      <c r="P130" s="17">
        <v>0.333</v>
      </c>
      <c r="Q130" s="17"/>
      <c r="R130" s="20"/>
      <c r="S130" s="11"/>
      <c r="T130" s="11"/>
      <c r="U130" s="11"/>
      <c r="V130" s="11"/>
      <c r="W130" s="43"/>
      <c r="Y130" s="17">
        <v>0.331</v>
      </c>
    </row>
    <row r="131" spans="1:25" ht="48" customHeight="1">
      <c r="A131" s="44">
        <v>49</v>
      </c>
      <c r="B131" s="46" t="s">
        <v>182</v>
      </c>
      <c r="C131" s="74"/>
      <c r="D131" s="20">
        <f>SUM(Y131*1.18)</f>
        <v>0.6843999999999999</v>
      </c>
      <c r="E131" s="20">
        <v>0.684</v>
      </c>
      <c r="F131" s="20"/>
      <c r="G131" s="74"/>
      <c r="H131" s="20"/>
      <c r="I131" s="74"/>
      <c r="J131" s="20"/>
      <c r="K131" s="17"/>
      <c r="L131" s="20">
        <f t="shared" si="8"/>
        <v>0.6843999999999999</v>
      </c>
      <c r="M131" s="20">
        <f>SUM(E131-G131-I131-K131)</f>
        <v>0.684</v>
      </c>
      <c r="N131" s="17">
        <v>0.684</v>
      </c>
      <c r="O131" s="17">
        <v>0.685</v>
      </c>
      <c r="P131" s="17">
        <v>0.581</v>
      </c>
      <c r="Q131" s="17">
        <v>0.581</v>
      </c>
      <c r="R131" s="20"/>
      <c r="S131" s="11"/>
      <c r="T131" s="11"/>
      <c r="U131" s="11"/>
      <c r="V131" s="11"/>
      <c r="W131" s="43"/>
      <c r="Y131" s="17">
        <v>0.58</v>
      </c>
    </row>
    <row r="132" spans="1:25" ht="42.75" customHeight="1">
      <c r="A132" s="68">
        <v>50</v>
      </c>
      <c r="B132" s="46" t="s">
        <v>183</v>
      </c>
      <c r="C132" s="74"/>
      <c r="D132" s="20">
        <f>SUM(Y132*1.18)</f>
        <v>0.42833999999999994</v>
      </c>
      <c r="E132" s="20">
        <v>0.428</v>
      </c>
      <c r="F132" s="20"/>
      <c r="G132" s="74"/>
      <c r="H132" s="20"/>
      <c r="I132" s="74"/>
      <c r="J132" s="20"/>
      <c r="K132" s="17"/>
      <c r="L132" s="20">
        <f t="shared" si="8"/>
        <v>0.42833999999999994</v>
      </c>
      <c r="M132" s="20">
        <f>SUM(E132-G132-I132-K132)</f>
        <v>0.428</v>
      </c>
      <c r="N132" s="17">
        <v>0.428</v>
      </c>
      <c r="O132" s="17">
        <v>0.428</v>
      </c>
      <c r="P132" s="17">
        <v>0.363</v>
      </c>
      <c r="Q132" s="17">
        <v>0.363</v>
      </c>
      <c r="R132" s="20"/>
      <c r="S132" s="11"/>
      <c r="T132" s="11"/>
      <c r="U132" s="11"/>
      <c r="V132" s="11"/>
      <c r="W132" s="43"/>
      <c r="Y132" s="17">
        <v>0.363</v>
      </c>
    </row>
    <row r="133" spans="1:25" ht="100.5" customHeight="1">
      <c r="A133" s="68">
        <v>51</v>
      </c>
      <c r="B133" s="30" t="s">
        <v>162</v>
      </c>
      <c r="C133" s="74"/>
      <c r="D133" s="20">
        <f>SUM(Y133*1.18)</f>
        <v>30.597399999999997</v>
      </c>
      <c r="E133" s="17">
        <v>30.528</v>
      </c>
      <c r="F133" s="20"/>
      <c r="G133" s="74"/>
      <c r="H133" s="20"/>
      <c r="I133" s="74"/>
      <c r="J133" s="20">
        <v>30.532</v>
      </c>
      <c r="K133" s="17">
        <v>30.5282</v>
      </c>
      <c r="L133" s="20">
        <f t="shared" si="8"/>
        <v>0.0653999999999968</v>
      </c>
      <c r="M133" s="20"/>
      <c r="N133" s="17">
        <v>30.597</v>
      </c>
      <c r="O133" s="17">
        <v>0.069</v>
      </c>
      <c r="P133" s="17">
        <v>25.93</v>
      </c>
      <c r="Q133" s="17">
        <v>25.93</v>
      </c>
      <c r="R133" s="20">
        <f>SUM(N133-E133)</f>
        <v>0.06900000000000261</v>
      </c>
      <c r="S133" s="11"/>
      <c r="T133" s="11"/>
      <c r="U133" s="11"/>
      <c r="V133" s="11"/>
      <c r="W133" s="43"/>
      <c r="Y133" s="17">
        <v>25.93</v>
      </c>
    </row>
    <row r="134" spans="1:25" ht="21" customHeight="1">
      <c r="A134" s="44">
        <v>52</v>
      </c>
      <c r="B134" s="19" t="s">
        <v>95</v>
      </c>
      <c r="C134" s="74"/>
      <c r="D134" s="20"/>
      <c r="E134" s="17"/>
      <c r="F134" s="20"/>
      <c r="G134" s="74"/>
      <c r="H134" s="20"/>
      <c r="I134" s="74"/>
      <c r="J134" s="20"/>
      <c r="K134" s="17"/>
      <c r="L134" s="20"/>
      <c r="M134" s="20"/>
      <c r="N134" s="17"/>
      <c r="O134" s="17"/>
      <c r="P134" s="17"/>
      <c r="Q134" s="17"/>
      <c r="R134" s="20"/>
      <c r="S134" s="11"/>
      <c r="T134" s="11"/>
      <c r="U134" s="11"/>
      <c r="V134" s="11"/>
      <c r="W134" s="43"/>
      <c r="Y134" s="74"/>
    </row>
    <row r="135" spans="1:25" ht="102" customHeight="1">
      <c r="A135" s="44">
        <v>53</v>
      </c>
      <c r="B135" s="5" t="s">
        <v>91</v>
      </c>
      <c r="C135" s="74"/>
      <c r="D135" s="20">
        <f aca="true" t="shared" si="9" ref="D135:D145">SUM(Y135*1.18)</f>
        <v>3.06328</v>
      </c>
      <c r="E135" s="17"/>
      <c r="F135" s="20"/>
      <c r="G135" s="74"/>
      <c r="H135" s="20"/>
      <c r="I135" s="74"/>
      <c r="J135" s="20"/>
      <c r="K135" s="17"/>
      <c r="L135" s="20">
        <f>SUM(D135-F135-H135-J135)</f>
        <v>3.06328</v>
      </c>
      <c r="M135" s="20"/>
      <c r="N135" s="17"/>
      <c r="O135" s="17"/>
      <c r="P135" s="17"/>
      <c r="Q135" s="17"/>
      <c r="R135" s="20"/>
      <c r="S135" s="11"/>
      <c r="T135" s="11"/>
      <c r="U135" s="11"/>
      <c r="V135" s="11"/>
      <c r="W135" s="43"/>
      <c r="Y135" s="17">
        <v>2.596</v>
      </c>
    </row>
    <row r="136" spans="1:25" s="10" customFormat="1" ht="41.25" customHeight="1">
      <c r="A136" s="44">
        <v>54</v>
      </c>
      <c r="B136" s="5" t="s">
        <v>117</v>
      </c>
      <c r="C136" s="17">
        <v>10.494</v>
      </c>
      <c r="D136" s="20">
        <f t="shared" si="9"/>
        <v>32.2376</v>
      </c>
      <c r="E136" s="17">
        <v>32.235</v>
      </c>
      <c r="F136" s="20"/>
      <c r="G136" s="74"/>
      <c r="H136" s="20"/>
      <c r="I136" s="74"/>
      <c r="J136" s="20"/>
      <c r="K136" s="17">
        <v>0.001</v>
      </c>
      <c r="L136" s="20">
        <f>SUM(D136-F136-H136-J136)</f>
        <v>32.2376</v>
      </c>
      <c r="M136" s="20">
        <f>SUM(E136-G136-I136-K136)</f>
        <v>32.234</v>
      </c>
      <c r="N136" s="17">
        <v>32.235</v>
      </c>
      <c r="O136" s="17"/>
      <c r="P136" s="17">
        <v>36.277</v>
      </c>
      <c r="Q136" s="17">
        <v>36.277</v>
      </c>
      <c r="R136" s="20"/>
      <c r="S136" s="11"/>
      <c r="T136" s="11"/>
      <c r="U136" s="11"/>
      <c r="V136" s="11"/>
      <c r="W136" s="43"/>
      <c r="Y136" s="17">
        <v>27.32</v>
      </c>
    </row>
    <row r="137" spans="1:25" s="10" customFormat="1" ht="37.5" customHeight="1">
      <c r="A137" s="44">
        <v>55</v>
      </c>
      <c r="B137" s="5" t="s">
        <v>118</v>
      </c>
      <c r="C137" s="17">
        <v>88.929</v>
      </c>
      <c r="D137" s="20">
        <f t="shared" si="9"/>
        <v>39.919399999999996</v>
      </c>
      <c r="E137" s="17">
        <v>39.9184</v>
      </c>
      <c r="F137" s="20"/>
      <c r="G137" s="74"/>
      <c r="H137" s="20"/>
      <c r="I137" s="74"/>
      <c r="J137" s="20"/>
      <c r="K137" s="17"/>
      <c r="L137" s="20">
        <f>SUM(D137-F137-H137-J137)</f>
        <v>39.919399999999996</v>
      </c>
      <c r="M137" s="20">
        <f>SUM(E137-G137-I137-K137)</f>
        <v>39.9184</v>
      </c>
      <c r="N137" s="17">
        <v>39.918</v>
      </c>
      <c r="O137" s="17"/>
      <c r="P137" s="17">
        <v>109.192</v>
      </c>
      <c r="Q137" s="17"/>
      <c r="R137" s="20"/>
      <c r="S137" s="11"/>
      <c r="T137" s="11"/>
      <c r="U137" s="11"/>
      <c r="V137" s="11"/>
      <c r="W137" s="43"/>
      <c r="Y137" s="17">
        <v>33.83</v>
      </c>
    </row>
    <row r="138" spans="1:25" s="10" customFormat="1" ht="54" customHeight="1">
      <c r="A138" s="44">
        <v>56</v>
      </c>
      <c r="B138" s="46" t="s">
        <v>163</v>
      </c>
      <c r="C138" s="74"/>
      <c r="D138" s="20">
        <v>0.64</v>
      </c>
      <c r="E138" s="17">
        <v>0.642</v>
      </c>
      <c r="F138" s="20"/>
      <c r="G138" s="74"/>
      <c r="H138" s="20"/>
      <c r="I138" s="74"/>
      <c r="J138" s="20">
        <v>0.64</v>
      </c>
      <c r="K138" s="17">
        <v>0.6415</v>
      </c>
      <c r="L138" s="20">
        <f aca="true" t="shared" si="10" ref="L138:L146">SUM(D138-F138-H138-J138)</f>
        <v>0</v>
      </c>
      <c r="M138" s="20"/>
      <c r="N138" s="17">
        <v>0.642</v>
      </c>
      <c r="O138" s="17"/>
      <c r="P138" s="17">
        <v>0.544</v>
      </c>
      <c r="Q138" s="17"/>
      <c r="R138" s="20"/>
      <c r="S138" s="11"/>
      <c r="T138" s="11"/>
      <c r="U138" s="11"/>
      <c r="V138" s="11"/>
      <c r="W138" s="43"/>
      <c r="Y138" s="17">
        <v>0.54</v>
      </c>
    </row>
    <row r="139" spans="1:25" ht="42.75" customHeight="1">
      <c r="A139" s="44">
        <v>57</v>
      </c>
      <c r="B139" s="46" t="s">
        <v>164</v>
      </c>
      <c r="C139" s="74"/>
      <c r="D139" s="20">
        <v>0.53</v>
      </c>
      <c r="E139" s="17">
        <v>0.533</v>
      </c>
      <c r="F139" s="20"/>
      <c r="G139" s="74"/>
      <c r="H139" s="20"/>
      <c r="I139" s="74"/>
      <c r="J139" s="20">
        <v>0.53</v>
      </c>
      <c r="K139" s="17">
        <v>0.5331</v>
      </c>
      <c r="L139" s="20">
        <f t="shared" si="10"/>
        <v>0</v>
      </c>
      <c r="M139" s="20"/>
      <c r="N139" s="17">
        <v>0.533</v>
      </c>
      <c r="O139" s="17"/>
      <c r="P139" s="17">
        <v>0.452</v>
      </c>
      <c r="Q139" s="17"/>
      <c r="R139" s="20"/>
      <c r="S139" s="11"/>
      <c r="T139" s="11"/>
      <c r="U139" s="11"/>
      <c r="V139" s="11"/>
      <c r="W139" s="43"/>
      <c r="Y139" s="17">
        <v>0.45</v>
      </c>
    </row>
    <row r="140" spans="1:25" ht="60" customHeight="1">
      <c r="A140" s="68">
        <v>58</v>
      </c>
      <c r="B140" s="46" t="s">
        <v>165</v>
      </c>
      <c r="C140" s="74"/>
      <c r="D140" s="20">
        <f t="shared" si="9"/>
        <v>0.413</v>
      </c>
      <c r="E140" s="17">
        <v>0.4136</v>
      </c>
      <c r="F140" s="20"/>
      <c r="G140" s="74"/>
      <c r="H140" s="20"/>
      <c r="I140" s="74"/>
      <c r="J140" s="20">
        <v>0.41</v>
      </c>
      <c r="K140" s="17">
        <v>0.4136</v>
      </c>
      <c r="L140" s="20">
        <f t="shared" si="10"/>
        <v>0.0030000000000000027</v>
      </c>
      <c r="M140" s="20"/>
      <c r="N140" s="17">
        <v>0.414</v>
      </c>
      <c r="O140" s="17"/>
      <c r="P140" s="17">
        <v>0.351</v>
      </c>
      <c r="Q140" s="17"/>
      <c r="R140" s="20"/>
      <c r="S140" s="11"/>
      <c r="T140" s="11"/>
      <c r="U140" s="11"/>
      <c r="V140" s="11"/>
      <c r="W140" s="43"/>
      <c r="Y140" s="17">
        <v>0.35</v>
      </c>
    </row>
    <row r="141" spans="1:25" ht="73.5" customHeight="1">
      <c r="A141" s="68">
        <v>59</v>
      </c>
      <c r="B141" s="46" t="s">
        <v>184</v>
      </c>
      <c r="C141" s="74"/>
      <c r="D141" s="20">
        <f t="shared" si="9"/>
        <v>4.068639999999999</v>
      </c>
      <c r="E141" s="17">
        <v>4.069</v>
      </c>
      <c r="F141" s="20"/>
      <c r="G141" s="74"/>
      <c r="H141" s="20"/>
      <c r="I141" s="74"/>
      <c r="J141" s="20"/>
      <c r="K141" s="17"/>
      <c r="L141" s="20">
        <f t="shared" si="10"/>
        <v>4.068639999999999</v>
      </c>
      <c r="M141" s="20">
        <f>SUM(E141-G141-I141-K141)</f>
        <v>4.069</v>
      </c>
      <c r="N141" s="17">
        <v>4.069</v>
      </c>
      <c r="O141" s="17">
        <v>4.068</v>
      </c>
      <c r="P141" s="17">
        <v>3.448</v>
      </c>
      <c r="Q141" s="17">
        <v>3.448</v>
      </c>
      <c r="R141" s="20"/>
      <c r="S141" s="11"/>
      <c r="T141" s="11"/>
      <c r="U141" s="11"/>
      <c r="V141" s="11"/>
      <c r="W141" s="43"/>
      <c r="Y141" s="17">
        <v>3.448</v>
      </c>
    </row>
    <row r="142" spans="1:25" ht="48.75" customHeight="1">
      <c r="A142" s="44">
        <v>60</v>
      </c>
      <c r="B142" s="46" t="s">
        <v>185</v>
      </c>
      <c r="C142" s="74"/>
      <c r="D142" s="20">
        <f t="shared" si="9"/>
        <v>1.04312</v>
      </c>
      <c r="E142" s="17">
        <v>1.043</v>
      </c>
      <c r="F142" s="20"/>
      <c r="G142" s="74"/>
      <c r="H142" s="20"/>
      <c r="I142" s="74"/>
      <c r="J142" s="20"/>
      <c r="K142" s="17"/>
      <c r="L142" s="20">
        <f t="shared" si="10"/>
        <v>1.04312</v>
      </c>
      <c r="M142" s="20">
        <f>SUM(E142-G142-I142-K142)</f>
        <v>1.043</v>
      </c>
      <c r="N142" s="17">
        <v>1.043</v>
      </c>
      <c r="O142" s="17">
        <v>1.043</v>
      </c>
      <c r="P142" s="17">
        <v>0.884</v>
      </c>
      <c r="Q142" s="17">
        <v>0.884</v>
      </c>
      <c r="R142" s="20"/>
      <c r="S142" s="11"/>
      <c r="T142" s="11"/>
      <c r="U142" s="11"/>
      <c r="V142" s="11"/>
      <c r="W142" s="43"/>
      <c r="Y142" s="17">
        <v>0.884</v>
      </c>
    </row>
    <row r="143" spans="1:25" ht="43.5" customHeight="1">
      <c r="A143" s="44">
        <v>61</v>
      </c>
      <c r="B143" s="46" t="s">
        <v>186</v>
      </c>
      <c r="C143" s="74"/>
      <c r="D143" s="20">
        <f t="shared" si="9"/>
        <v>1.11746</v>
      </c>
      <c r="E143" s="17">
        <v>1.117</v>
      </c>
      <c r="F143" s="20"/>
      <c r="G143" s="74"/>
      <c r="H143" s="20"/>
      <c r="I143" s="74"/>
      <c r="J143" s="20"/>
      <c r="K143" s="17"/>
      <c r="L143" s="20">
        <f t="shared" si="10"/>
        <v>1.11746</v>
      </c>
      <c r="M143" s="20">
        <f>SUM(E143-G143-I143-K143)</f>
        <v>1.117</v>
      </c>
      <c r="N143" s="17">
        <v>1.117</v>
      </c>
      <c r="O143" s="17">
        <v>1.118</v>
      </c>
      <c r="P143" s="17">
        <v>0.947</v>
      </c>
      <c r="Q143" s="17">
        <v>0.947</v>
      </c>
      <c r="R143" s="20"/>
      <c r="S143" s="11"/>
      <c r="T143" s="11"/>
      <c r="U143" s="11"/>
      <c r="V143" s="11"/>
      <c r="W143" s="43"/>
      <c r="Y143" s="17">
        <v>0.947</v>
      </c>
    </row>
    <row r="144" spans="1:25" ht="45" customHeight="1">
      <c r="A144" s="68">
        <v>62</v>
      </c>
      <c r="B144" s="46" t="s">
        <v>187</v>
      </c>
      <c r="C144" s="74"/>
      <c r="D144" s="20">
        <f t="shared" si="9"/>
        <v>1.8018599999999998</v>
      </c>
      <c r="E144" s="17">
        <v>1.802</v>
      </c>
      <c r="F144" s="20"/>
      <c r="G144" s="74"/>
      <c r="H144" s="20"/>
      <c r="I144" s="74"/>
      <c r="J144" s="20"/>
      <c r="K144" s="17"/>
      <c r="L144" s="20">
        <f t="shared" si="10"/>
        <v>1.8018599999999998</v>
      </c>
      <c r="M144" s="20">
        <f>SUM(E144-G144-I144-K144)</f>
        <v>1.802</v>
      </c>
      <c r="N144" s="17">
        <v>1.802</v>
      </c>
      <c r="O144" s="17">
        <v>1.802</v>
      </c>
      <c r="P144" s="17">
        <v>1.527</v>
      </c>
      <c r="Q144" s="17">
        <v>1.527</v>
      </c>
      <c r="R144" s="20"/>
      <c r="S144" s="11"/>
      <c r="T144" s="11"/>
      <c r="U144" s="11"/>
      <c r="V144" s="11"/>
      <c r="W144" s="43"/>
      <c r="Y144" s="17">
        <v>1.527</v>
      </c>
    </row>
    <row r="145" spans="1:25" ht="42.75" customHeight="1">
      <c r="A145" s="68">
        <v>63</v>
      </c>
      <c r="B145" s="46" t="s">
        <v>188</v>
      </c>
      <c r="C145" s="74"/>
      <c r="D145" s="20">
        <f t="shared" si="9"/>
        <v>0.65018</v>
      </c>
      <c r="E145" s="17">
        <v>0.65</v>
      </c>
      <c r="F145" s="20"/>
      <c r="G145" s="74"/>
      <c r="H145" s="20"/>
      <c r="I145" s="74"/>
      <c r="J145" s="20"/>
      <c r="K145" s="17"/>
      <c r="L145" s="20">
        <f t="shared" si="10"/>
        <v>0.65018</v>
      </c>
      <c r="M145" s="20">
        <f>SUM(E145-G145-I145-K145)</f>
        <v>0.65</v>
      </c>
      <c r="N145" s="17">
        <v>0.65</v>
      </c>
      <c r="O145" s="17">
        <v>0.651</v>
      </c>
      <c r="P145" s="17">
        <v>0.552</v>
      </c>
      <c r="Q145" s="17">
        <v>0.552</v>
      </c>
      <c r="R145" s="20"/>
      <c r="S145" s="11"/>
      <c r="T145" s="11"/>
      <c r="U145" s="11"/>
      <c r="V145" s="11"/>
      <c r="W145" s="43"/>
      <c r="Y145" s="17">
        <v>0.551</v>
      </c>
    </row>
    <row r="146" spans="1:25" ht="45" customHeight="1">
      <c r="A146" s="44">
        <v>64</v>
      </c>
      <c r="B146" s="46" t="s">
        <v>166</v>
      </c>
      <c r="C146" s="74"/>
      <c r="D146" s="20">
        <v>0.88</v>
      </c>
      <c r="E146" s="17">
        <v>0.8787</v>
      </c>
      <c r="F146" s="20"/>
      <c r="G146" s="74"/>
      <c r="H146" s="20"/>
      <c r="I146" s="74"/>
      <c r="J146" s="20">
        <v>0.88</v>
      </c>
      <c r="K146" s="17">
        <v>0.8787</v>
      </c>
      <c r="L146" s="20">
        <f t="shared" si="10"/>
        <v>0</v>
      </c>
      <c r="M146" s="20"/>
      <c r="N146" s="17">
        <v>0.879</v>
      </c>
      <c r="O146" s="17"/>
      <c r="P146" s="17">
        <v>0.744</v>
      </c>
      <c r="Q146" s="17"/>
      <c r="R146" s="20"/>
      <c r="S146" s="11"/>
      <c r="T146" s="11"/>
      <c r="U146" s="11"/>
      <c r="V146" s="11"/>
      <c r="W146" s="43"/>
      <c r="Y146" s="17">
        <v>0.74</v>
      </c>
    </row>
    <row r="147" spans="1:25" ht="18" customHeight="1">
      <c r="A147" s="44">
        <v>65</v>
      </c>
      <c r="B147" s="19" t="s">
        <v>94</v>
      </c>
      <c r="C147" s="74"/>
      <c r="D147" s="20"/>
      <c r="E147" s="17"/>
      <c r="F147" s="20"/>
      <c r="G147" s="74"/>
      <c r="H147" s="20"/>
      <c r="I147" s="74"/>
      <c r="J147" s="20"/>
      <c r="K147" s="17"/>
      <c r="L147" s="20"/>
      <c r="M147" s="20"/>
      <c r="N147" s="17"/>
      <c r="O147" s="17"/>
      <c r="P147" s="17"/>
      <c r="Q147" s="17"/>
      <c r="R147" s="20"/>
      <c r="S147" s="11"/>
      <c r="T147" s="11"/>
      <c r="U147" s="11"/>
      <c r="V147" s="11"/>
      <c r="W147" s="43"/>
      <c r="Y147" s="74"/>
    </row>
    <row r="148" spans="1:25" ht="87.75" customHeight="1">
      <c r="A148" s="68">
        <v>66</v>
      </c>
      <c r="B148" s="9" t="s">
        <v>114</v>
      </c>
      <c r="C148" s="74"/>
      <c r="D148" s="20">
        <f>SUM(Y148*1.18)</f>
        <v>11.799999999999999</v>
      </c>
      <c r="E148" s="17"/>
      <c r="F148" s="20"/>
      <c r="G148" s="74"/>
      <c r="H148" s="20"/>
      <c r="I148" s="74"/>
      <c r="J148" s="20"/>
      <c r="K148" s="17"/>
      <c r="L148" s="20">
        <f>SUM(D148-F148-H148-J148)</f>
        <v>11.799999999999999</v>
      </c>
      <c r="M148" s="20"/>
      <c r="N148" s="17"/>
      <c r="O148" s="17"/>
      <c r="P148" s="17"/>
      <c r="Q148" s="17"/>
      <c r="R148" s="20"/>
      <c r="S148" s="11"/>
      <c r="T148" s="11"/>
      <c r="U148" s="11"/>
      <c r="V148" s="11"/>
      <c r="W148" s="43"/>
      <c r="Y148" s="17">
        <v>10</v>
      </c>
    </row>
    <row r="149" spans="1:25" ht="104.25" customHeight="1">
      <c r="A149" s="68">
        <v>67</v>
      </c>
      <c r="B149" s="9" t="s">
        <v>105</v>
      </c>
      <c r="C149" s="74"/>
      <c r="D149" s="20">
        <v>3.34</v>
      </c>
      <c r="E149" s="17"/>
      <c r="F149" s="20"/>
      <c r="G149" s="74"/>
      <c r="H149" s="20"/>
      <c r="I149" s="74"/>
      <c r="J149" s="20"/>
      <c r="K149" s="17"/>
      <c r="L149" s="20">
        <f>SUM(D149-F149-H149-J149)</f>
        <v>3.34</v>
      </c>
      <c r="M149" s="20"/>
      <c r="N149" s="17"/>
      <c r="O149" s="17"/>
      <c r="P149" s="17"/>
      <c r="Q149" s="17"/>
      <c r="R149" s="20"/>
      <c r="S149" s="11"/>
      <c r="T149" s="11"/>
      <c r="U149" s="11"/>
      <c r="V149" s="11"/>
      <c r="W149" s="43"/>
      <c r="Y149" s="17">
        <v>2.832</v>
      </c>
    </row>
    <row r="150" spans="1:25" ht="87.75" customHeight="1">
      <c r="A150" s="44">
        <v>68</v>
      </c>
      <c r="B150" s="9" t="s">
        <v>106</v>
      </c>
      <c r="C150" s="74"/>
      <c r="D150" s="20">
        <v>11.13</v>
      </c>
      <c r="E150" s="17"/>
      <c r="F150" s="20"/>
      <c r="G150" s="74"/>
      <c r="H150" s="20"/>
      <c r="I150" s="74"/>
      <c r="J150" s="20"/>
      <c r="K150" s="17"/>
      <c r="L150" s="20">
        <f>SUM(D150-F150-H150-J150)</f>
        <v>11.13</v>
      </c>
      <c r="M150" s="20"/>
      <c r="N150" s="17"/>
      <c r="O150" s="17"/>
      <c r="P150" s="17"/>
      <c r="Q150" s="17"/>
      <c r="R150" s="20"/>
      <c r="S150" s="11"/>
      <c r="T150" s="11"/>
      <c r="U150" s="11"/>
      <c r="V150" s="11"/>
      <c r="W150" s="43"/>
      <c r="Y150" s="73">
        <v>9.44</v>
      </c>
    </row>
    <row r="151" spans="1:25" ht="52.5" customHeight="1">
      <c r="A151" s="44">
        <v>69</v>
      </c>
      <c r="B151" s="9" t="s">
        <v>179</v>
      </c>
      <c r="C151" s="74"/>
      <c r="D151" s="20">
        <f>SUM(Y151*1.18)</f>
        <v>0.9699599999999999</v>
      </c>
      <c r="E151" s="17">
        <v>0.967</v>
      </c>
      <c r="F151" s="20"/>
      <c r="G151" s="74"/>
      <c r="H151" s="20"/>
      <c r="I151" s="74"/>
      <c r="J151" s="20">
        <v>0.966</v>
      </c>
      <c r="K151" s="17">
        <v>0.9672</v>
      </c>
      <c r="L151" s="20">
        <f>SUM(D151-F151-H151-J151)</f>
        <v>0.0039599999999999635</v>
      </c>
      <c r="M151" s="20"/>
      <c r="N151" s="17">
        <v>0.967</v>
      </c>
      <c r="O151" s="17"/>
      <c r="P151" s="17">
        <v>0.82</v>
      </c>
      <c r="Q151" s="17"/>
      <c r="R151" s="20"/>
      <c r="S151" s="11"/>
      <c r="T151" s="11"/>
      <c r="U151" s="11"/>
      <c r="V151" s="11"/>
      <c r="W151" s="43"/>
      <c r="Y151" s="73">
        <v>0.822</v>
      </c>
    </row>
    <row r="152" spans="1:25" ht="21" customHeight="1">
      <c r="A152" s="68">
        <v>70</v>
      </c>
      <c r="B152" s="23" t="s">
        <v>68</v>
      </c>
      <c r="C152" s="74"/>
      <c r="D152" s="20"/>
      <c r="E152" s="17"/>
      <c r="F152" s="20"/>
      <c r="G152" s="74"/>
      <c r="H152" s="20"/>
      <c r="I152" s="74"/>
      <c r="J152" s="20"/>
      <c r="K152" s="17"/>
      <c r="L152" s="20"/>
      <c r="M152" s="20"/>
      <c r="N152" s="17"/>
      <c r="O152" s="17"/>
      <c r="P152" s="17"/>
      <c r="Q152" s="17"/>
      <c r="R152" s="20"/>
      <c r="S152" s="11"/>
      <c r="T152" s="11"/>
      <c r="U152" s="11"/>
      <c r="V152" s="11"/>
      <c r="W152" s="43"/>
      <c r="Y152" s="17"/>
    </row>
    <row r="153" spans="1:25" ht="87" customHeight="1">
      <c r="A153" s="68">
        <v>71</v>
      </c>
      <c r="B153" s="5" t="s">
        <v>107</v>
      </c>
      <c r="C153" s="74"/>
      <c r="D153" s="20">
        <v>4.12</v>
      </c>
      <c r="E153" s="17"/>
      <c r="F153" s="20"/>
      <c r="G153" s="74"/>
      <c r="H153" s="20"/>
      <c r="I153" s="74"/>
      <c r="J153" s="20"/>
      <c r="K153" s="17"/>
      <c r="L153" s="20">
        <f>SUM(D153-F153-H153-J153)</f>
        <v>4.12</v>
      </c>
      <c r="M153" s="20"/>
      <c r="N153" s="17"/>
      <c r="O153" s="17"/>
      <c r="P153" s="17"/>
      <c r="Q153" s="17"/>
      <c r="R153" s="20"/>
      <c r="S153" s="11"/>
      <c r="T153" s="11"/>
      <c r="U153" s="11"/>
      <c r="V153" s="11"/>
      <c r="W153" s="43"/>
      <c r="Y153" s="17">
        <v>3.493</v>
      </c>
    </row>
    <row r="154" spans="1:25" ht="72" customHeight="1">
      <c r="A154" s="44">
        <v>72</v>
      </c>
      <c r="B154" s="5" t="s">
        <v>108</v>
      </c>
      <c r="C154" s="74"/>
      <c r="D154" s="20">
        <f>SUM(Y154*1.18)</f>
        <v>3.54</v>
      </c>
      <c r="E154" s="17"/>
      <c r="F154" s="20"/>
      <c r="G154" s="74"/>
      <c r="H154" s="20"/>
      <c r="I154" s="74"/>
      <c r="J154" s="20"/>
      <c r="K154" s="17"/>
      <c r="L154" s="20">
        <f>SUM(D154-F154-H154-J154)</f>
        <v>3.54</v>
      </c>
      <c r="M154" s="20"/>
      <c r="N154" s="17"/>
      <c r="O154" s="17"/>
      <c r="P154" s="17"/>
      <c r="Q154" s="17"/>
      <c r="R154" s="20"/>
      <c r="S154" s="11"/>
      <c r="T154" s="11"/>
      <c r="U154" s="11"/>
      <c r="V154" s="11"/>
      <c r="W154" s="43"/>
      <c r="Y154" s="17">
        <v>3</v>
      </c>
    </row>
    <row r="155" spans="1:25" ht="21" customHeight="1">
      <c r="A155" s="44">
        <v>73</v>
      </c>
      <c r="B155" s="25" t="s">
        <v>69</v>
      </c>
      <c r="C155" s="74"/>
      <c r="D155" s="20"/>
      <c r="E155" s="17"/>
      <c r="F155" s="20"/>
      <c r="G155" s="74"/>
      <c r="H155" s="20"/>
      <c r="I155" s="74"/>
      <c r="J155" s="20"/>
      <c r="K155" s="17"/>
      <c r="L155" s="20"/>
      <c r="M155" s="20"/>
      <c r="N155" s="17"/>
      <c r="O155" s="17"/>
      <c r="P155" s="17"/>
      <c r="Q155" s="17"/>
      <c r="R155" s="20"/>
      <c r="S155" s="11"/>
      <c r="T155" s="11"/>
      <c r="U155" s="11"/>
      <c r="V155" s="11"/>
      <c r="W155" s="43"/>
      <c r="Y155" s="17"/>
    </row>
    <row r="156" spans="1:25" ht="71.25" customHeight="1">
      <c r="A156" s="68">
        <v>74</v>
      </c>
      <c r="B156" s="5" t="s">
        <v>113</v>
      </c>
      <c r="C156" s="74"/>
      <c r="D156" s="20">
        <v>1.11</v>
      </c>
      <c r="E156" s="74"/>
      <c r="F156" s="20"/>
      <c r="G156" s="74"/>
      <c r="H156" s="20"/>
      <c r="I156" s="74"/>
      <c r="J156" s="20"/>
      <c r="K156" s="17"/>
      <c r="L156" s="20">
        <f>SUM(D156-F156-H156-J156)</f>
        <v>1.11</v>
      </c>
      <c r="M156" s="20"/>
      <c r="N156" s="17"/>
      <c r="O156" s="17"/>
      <c r="P156" s="17"/>
      <c r="Q156" s="17"/>
      <c r="R156" s="20"/>
      <c r="S156" s="11"/>
      <c r="T156" s="11"/>
      <c r="U156" s="11"/>
      <c r="V156" s="11"/>
      <c r="W156" s="43"/>
      <c r="Y156" s="17">
        <v>0.944</v>
      </c>
    </row>
    <row r="157" spans="1:25" ht="37.5" customHeight="1">
      <c r="A157" s="68">
        <v>75</v>
      </c>
      <c r="B157" s="5" t="s">
        <v>169</v>
      </c>
      <c r="C157" s="74"/>
      <c r="D157" s="20">
        <v>0.41</v>
      </c>
      <c r="E157" s="17">
        <v>0.409</v>
      </c>
      <c r="F157" s="20"/>
      <c r="G157" s="74"/>
      <c r="H157" s="20"/>
      <c r="I157" s="74"/>
      <c r="J157" s="20">
        <v>0.41</v>
      </c>
      <c r="K157" s="17">
        <v>0.40908</v>
      </c>
      <c r="L157" s="20">
        <f>SUM(D157-F157-H157-J157)</f>
        <v>0</v>
      </c>
      <c r="M157" s="20"/>
      <c r="N157" s="17">
        <v>0.409</v>
      </c>
      <c r="O157" s="17"/>
      <c r="P157" s="17">
        <v>0.347</v>
      </c>
      <c r="Q157" s="17"/>
      <c r="R157" s="20"/>
      <c r="S157" s="11"/>
      <c r="T157" s="11"/>
      <c r="U157" s="11"/>
      <c r="V157" s="11"/>
      <c r="W157" s="43"/>
      <c r="Y157" s="73">
        <v>0.35</v>
      </c>
    </row>
    <row r="158" spans="1:25" ht="20.25" customHeight="1">
      <c r="A158" s="44">
        <v>76</v>
      </c>
      <c r="B158" s="19" t="s">
        <v>93</v>
      </c>
      <c r="C158" s="74"/>
      <c r="D158" s="20"/>
      <c r="E158" s="17"/>
      <c r="F158" s="20"/>
      <c r="G158" s="74"/>
      <c r="H158" s="20"/>
      <c r="I158" s="74"/>
      <c r="J158" s="20"/>
      <c r="K158" s="17"/>
      <c r="L158" s="20"/>
      <c r="M158" s="20"/>
      <c r="N158" s="17"/>
      <c r="O158" s="17"/>
      <c r="P158" s="17"/>
      <c r="Q158" s="17"/>
      <c r="R158" s="20"/>
      <c r="S158" s="11"/>
      <c r="T158" s="11"/>
      <c r="U158" s="11"/>
      <c r="V158" s="11"/>
      <c r="W158" s="43"/>
      <c r="Y158" s="74"/>
    </row>
    <row r="159" spans="1:25" ht="117.75" customHeight="1">
      <c r="A159" s="44">
        <v>77</v>
      </c>
      <c r="B159" s="5" t="s">
        <v>97</v>
      </c>
      <c r="C159" s="74"/>
      <c r="D159" s="20">
        <f>SUM(Y159*1.18)</f>
        <v>11.799999999999999</v>
      </c>
      <c r="E159" s="17"/>
      <c r="F159" s="20"/>
      <c r="G159" s="74"/>
      <c r="H159" s="20"/>
      <c r="I159" s="74"/>
      <c r="J159" s="20"/>
      <c r="K159" s="17"/>
      <c r="L159" s="20">
        <f>SUM(D159-F159-H159-J159)</f>
        <v>11.799999999999999</v>
      </c>
      <c r="M159" s="20"/>
      <c r="N159" s="17"/>
      <c r="O159" s="17"/>
      <c r="P159" s="17"/>
      <c r="Q159" s="17"/>
      <c r="R159" s="20"/>
      <c r="S159" s="11"/>
      <c r="T159" s="11"/>
      <c r="U159" s="11"/>
      <c r="V159" s="11"/>
      <c r="W159" s="43"/>
      <c r="Y159" s="17">
        <v>10</v>
      </c>
    </row>
    <row r="160" spans="1:25" ht="92.25" customHeight="1">
      <c r="A160" s="68">
        <v>78</v>
      </c>
      <c r="B160" s="48" t="s">
        <v>170</v>
      </c>
      <c r="C160" s="74"/>
      <c r="D160" s="20">
        <v>19.33</v>
      </c>
      <c r="E160" s="17">
        <v>19.688</v>
      </c>
      <c r="F160" s="20"/>
      <c r="G160" s="74"/>
      <c r="H160" s="20"/>
      <c r="I160" s="74"/>
      <c r="J160" s="20">
        <v>10</v>
      </c>
      <c r="K160" s="17">
        <v>10.3458</v>
      </c>
      <c r="L160" s="20">
        <f>SUM(D160-F160-H160-J160)</f>
        <v>9.329999999999998</v>
      </c>
      <c r="M160" s="20">
        <f>SUM(E160-G160-I160-K160)</f>
        <v>9.342199999999998</v>
      </c>
      <c r="N160" s="17">
        <v>19.688</v>
      </c>
      <c r="O160" s="17">
        <v>19.636</v>
      </c>
      <c r="P160" s="17">
        <v>15.856</v>
      </c>
      <c r="Q160" s="17">
        <v>15.856</v>
      </c>
      <c r="R160" s="20"/>
      <c r="S160" s="11"/>
      <c r="T160" s="11"/>
      <c r="U160" s="11"/>
      <c r="V160" s="11"/>
      <c r="W160" s="43"/>
      <c r="Y160" s="17">
        <v>16.38</v>
      </c>
    </row>
    <row r="161" spans="1:25" ht="21" customHeight="1">
      <c r="A161" s="68">
        <v>79</v>
      </c>
      <c r="B161" s="19" t="s">
        <v>70</v>
      </c>
      <c r="C161" s="74"/>
      <c r="D161" s="20"/>
      <c r="E161" s="17"/>
      <c r="F161" s="20"/>
      <c r="G161" s="74"/>
      <c r="H161" s="20"/>
      <c r="I161" s="74"/>
      <c r="J161" s="20"/>
      <c r="K161" s="17"/>
      <c r="L161" s="20"/>
      <c r="M161" s="20"/>
      <c r="N161" s="17"/>
      <c r="O161" s="17"/>
      <c r="P161" s="17"/>
      <c r="Q161" s="17"/>
      <c r="R161" s="20"/>
      <c r="S161" s="11"/>
      <c r="T161" s="11"/>
      <c r="U161" s="11"/>
      <c r="V161" s="11"/>
      <c r="W161" s="43"/>
      <c r="Y161" s="74"/>
    </row>
    <row r="162" spans="1:25" ht="78" customHeight="1">
      <c r="A162" s="44">
        <v>80</v>
      </c>
      <c r="B162" s="7" t="s">
        <v>88</v>
      </c>
      <c r="C162" s="74"/>
      <c r="D162" s="20">
        <f aca="true" t="shared" si="11" ref="D162:D184">SUM(Y162*1.18)</f>
        <v>1.8939</v>
      </c>
      <c r="E162" s="17"/>
      <c r="F162" s="20"/>
      <c r="G162" s="74"/>
      <c r="H162" s="20"/>
      <c r="I162" s="74"/>
      <c r="J162" s="20"/>
      <c r="K162" s="17"/>
      <c r="L162" s="20">
        <f>SUM(D162-F162-H162-J162)</f>
        <v>1.8939</v>
      </c>
      <c r="M162" s="20"/>
      <c r="N162" s="17"/>
      <c r="O162" s="17"/>
      <c r="P162" s="17"/>
      <c r="Q162" s="17"/>
      <c r="R162" s="20"/>
      <c r="S162" s="11"/>
      <c r="T162" s="11"/>
      <c r="U162" s="11"/>
      <c r="V162" s="11"/>
      <c r="W162" s="43"/>
      <c r="Y162" s="17">
        <v>1.605</v>
      </c>
    </row>
    <row r="163" spans="1:25" ht="78" customHeight="1">
      <c r="A163" s="44">
        <v>81</v>
      </c>
      <c r="B163" s="7" t="s">
        <v>89</v>
      </c>
      <c r="C163" s="74"/>
      <c r="D163" s="20">
        <f t="shared" si="11"/>
        <v>4.455679999999999</v>
      </c>
      <c r="E163" s="17"/>
      <c r="F163" s="20"/>
      <c r="G163" s="74"/>
      <c r="H163" s="20"/>
      <c r="I163" s="74"/>
      <c r="J163" s="20"/>
      <c r="K163" s="17"/>
      <c r="L163" s="20">
        <f>SUM(D163-F163-H163-J163)</f>
        <v>4.455679999999999</v>
      </c>
      <c r="M163" s="20"/>
      <c r="N163" s="17"/>
      <c r="O163" s="17"/>
      <c r="P163" s="17"/>
      <c r="Q163" s="17"/>
      <c r="R163" s="20"/>
      <c r="S163" s="11"/>
      <c r="T163" s="11"/>
      <c r="U163" s="11"/>
      <c r="V163" s="11"/>
      <c r="W163" s="43"/>
      <c r="Y163" s="17">
        <v>3.776</v>
      </c>
    </row>
    <row r="164" spans="1:25" ht="67.5" customHeight="1">
      <c r="A164" s="68">
        <v>82</v>
      </c>
      <c r="B164" s="5" t="s">
        <v>90</v>
      </c>
      <c r="C164" s="74"/>
      <c r="D164" s="20">
        <f t="shared" si="11"/>
        <v>4.455679999999999</v>
      </c>
      <c r="E164" s="17"/>
      <c r="F164" s="20"/>
      <c r="G164" s="74"/>
      <c r="H164" s="20"/>
      <c r="I164" s="74"/>
      <c r="J164" s="20"/>
      <c r="K164" s="17"/>
      <c r="L164" s="20">
        <f>SUM(D164-F164-H164-J164)</f>
        <v>4.455679999999999</v>
      </c>
      <c r="M164" s="20"/>
      <c r="N164" s="17"/>
      <c r="O164" s="17"/>
      <c r="P164" s="17"/>
      <c r="Q164" s="17"/>
      <c r="R164" s="20"/>
      <c r="S164" s="11"/>
      <c r="T164" s="11"/>
      <c r="U164" s="11"/>
      <c r="V164" s="11"/>
      <c r="W164" s="43"/>
      <c r="Y164" s="17">
        <v>3.776</v>
      </c>
    </row>
    <row r="165" spans="1:25" ht="86.25" customHeight="1">
      <c r="A165" s="68">
        <v>83</v>
      </c>
      <c r="B165" s="9" t="s">
        <v>80</v>
      </c>
      <c r="C165" s="74"/>
      <c r="D165" s="20">
        <f t="shared" si="11"/>
        <v>4.31644</v>
      </c>
      <c r="E165" s="17"/>
      <c r="F165" s="20"/>
      <c r="G165" s="74"/>
      <c r="H165" s="20"/>
      <c r="I165" s="74"/>
      <c r="J165" s="20"/>
      <c r="K165" s="17"/>
      <c r="L165" s="20">
        <f>SUM(D165-F165-H165-J165)</f>
        <v>4.31644</v>
      </c>
      <c r="M165" s="20"/>
      <c r="N165" s="17"/>
      <c r="O165" s="17"/>
      <c r="P165" s="17"/>
      <c r="Q165" s="17"/>
      <c r="R165" s="20"/>
      <c r="S165" s="11"/>
      <c r="T165" s="11"/>
      <c r="U165" s="11"/>
      <c r="V165" s="11"/>
      <c r="W165" s="43"/>
      <c r="Y165" s="73">
        <v>3.658</v>
      </c>
    </row>
    <row r="166" spans="1:25" ht="83.25" customHeight="1">
      <c r="A166" s="44">
        <v>84</v>
      </c>
      <c r="B166" s="9" t="s">
        <v>81</v>
      </c>
      <c r="C166" s="74"/>
      <c r="D166" s="20">
        <f t="shared" si="11"/>
        <v>4.455679999999999</v>
      </c>
      <c r="E166" s="17"/>
      <c r="F166" s="20"/>
      <c r="G166" s="74"/>
      <c r="H166" s="20"/>
      <c r="I166" s="74"/>
      <c r="J166" s="20"/>
      <c r="K166" s="17"/>
      <c r="L166" s="20">
        <f>SUM(D166-F166-H166-J166)</f>
        <v>4.455679999999999</v>
      </c>
      <c r="M166" s="20"/>
      <c r="N166" s="17"/>
      <c r="O166" s="17"/>
      <c r="P166" s="17"/>
      <c r="Q166" s="17"/>
      <c r="R166" s="20"/>
      <c r="S166" s="11"/>
      <c r="T166" s="11"/>
      <c r="U166" s="11"/>
      <c r="V166" s="11"/>
      <c r="W166" s="43"/>
      <c r="Y166" s="73">
        <v>3.776</v>
      </c>
    </row>
    <row r="167" spans="1:25" ht="19.5" customHeight="1">
      <c r="A167" s="44">
        <v>85</v>
      </c>
      <c r="B167" s="23" t="s">
        <v>71</v>
      </c>
      <c r="C167" s="74"/>
      <c r="D167" s="20"/>
      <c r="E167" s="17"/>
      <c r="F167" s="20"/>
      <c r="G167" s="74"/>
      <c r="H167" s="20"/>
      <c r="I167" s="74"/>
      <c r="J167" s="20"/>
      <c r="K167" s="17"/>
      <c r="L167" s="20"/>
      <c r="M167" s="20"/>
      <c r="N167" s="17"/>
      <c r="O167" s="17"/>
      <c r="P167" s="17"/>
      <c r="Q167" s="17"/>
      <c r="R167" s="20"/>
      <c r="S167" s="11"/>
      <c r="T167" s="11"/>
      <c r="U167" s="11"/>
      <c r="V167" s="11"/>
      <c r="W167" s="43"/>
      <c r="Y167" s="73"/>
    </row>
    <row r="168" spans="1:25" ht="45" customHeight="1">
      <c r="A168" s="68">
        <v>86</v>
      </c>
      <c r="B168" s="46" t="s">
        <v>171</v>
      </c>
      <c r="C168" s="74"/>
      <c r="D168" s="20">
        <v>0.75</v>
      </c>
      <c r="E168" s="17">
        <v>0.7466</v>
      </c>
      <c r="F168" s="20"/>
      <c r="G168" s="74"/>
      <c r="H168" s="20"/>
      <c r="I168" s="74"/>
      <c r="J168" s="20">
        <v>0.75</v>
      </c>
      <c r="K168" s="17">
        <v>0.7466</v>
      </c>
      <c r="L168" s="20">
        <f>SUM(D168-F168-H168-J168)</f>
        <v>0</v>
      </c>
      <c r="M168" s="20"/>
      <c r="N168" s="17">
        <v>0.747</v>
      </c>
      <c r="O168" s="17"/>
      <c r="P168" s="17">
        <v>0.632</v>
      </c>
      <c r="Q168" s="17"/>
      <c r="R168" s="20"/>
      <c r="S168" s="11"/>
      <c r="T168" s="11"/>
      <c r="U168" s="11"/>
      <c r="V168" s="11"/>
      <c r="W168" s="43"/>
      <c r="Y168" s="17">
        <v>0.632</v>
      </c>
    </row>
    <row r="169" spans="1:25" ht="49.5" customHeight="1">
      <c r="A169" s="68">
        <v>87</v>
      </c>
      <c r="B169" s="46" t="s">
        <v>172</v>
      </c>
      <c r="C169" s="74"/>
      <c r="D169" s="20">
        <f t="shared" si="11"/>
        <v>0.2537</v>
      </c>
      <c r="E169" s="17">
        <v>0.254</v>
      </c>
      <c r="F169" s="20"/>
      <c r="G169" s="74"/>
      <c r="H169" s="20"/>
      <c r="I169" s="74"/>
      <c r="J169" s="20">
        <v>0.25</v>
      </c>
      <c r="K169" s="17">
        <v>0.254</v>
      </c>
      <c r="L169" s="20">
        <f>SUM(D169-F169-H169-J169)</f>
        <v>0.003699999999999981</v>
      </c>
      <c r="M169" s="20"/>
      <c r="N169" s="17">
        <v>0.254</v>
      </c>
      <c r="O169" s="17"/>
      <c r="P169" s="17">
        <v>0.215</v>
      </c>
      <c r="Q169" s="17"/>
      <c r="R169" s="20"/>
      <c r="S169" s="11"/>
      <c r="T169" s="11"/>
      <c r="U169" s="11"/>
      <c r="V169" s="11"/>
      <c r="W169" s="43"/>
      <c r="Y169" s="17">
        <v>0.215</v>
      </c>
    </row>
    <row r="170" spans="1:25" ht="48.75" customHeight="1">
      <c r="A170" s="44">
        <v>88</v>
      </c>
      <c r="B170" s="46" t="s">
        <v>173</v>
      </c>
      <c r="C170" s="74"/>
      <c r="D170" s="20">
        <f t="shared" si="11"/>
        <v>0.4602</v>
      </c>
      <c r="E170" s="17">
        <v>0.4588</v>
      </c>
      <c r="F170" s="20"/>
      <c r="G170" s="74"/>
      <c r="H170" s="20"/>
      <c r="I170" s="74"/>
      <c r="J170" s="20">
        <v>0.46</v>
      </c>
      <c r="K170" s="17">
        <v>0.4588</v>
      </c>
      <c r="L170" s="20">
        <f>SUM(D170-F170-H170-J170)</f>
        <v>0.00019999999999997797</v>
      </c>
      <c r="M170" s="20"/>
      <c r="N170" s="17">
        <v>0.459</v>
      </c>
      <c r="O170" s="17"/>
      <c r="P170" s="17">
        <v>0.388</v>
      </c>
      <c r="Q170" s="17"/>
      <c r="R170" s="20"/>
      <c r="S170" s="11"/>
      <c r="T170" s="11"/>
      <c r="U170" s="11"/>
      <c r="V170" s="11"/>
      <c r="W170" s="43"/>
      <c r="Y170" s="17">
        <v>0.39</v>
      </c>
    </row>
    <row r="171" spans="1:25" ht="21" customHeight="1">
      <c r="A171" s="44">
        <v>89</v>
      </c>
      <c r="B171" s="19" t="s">
        <v>109</v>
      </c>
      <c r="C171" s="74"/>
      <c r="D171" s="20"/>
      <c r="E171" s="17"/>
      <c r="F171" s="20"/>
      <c r="G171" s="74"/>
      <c r="H171" s="20"/>
      <c r="I171" s="74"/>
      <c r="J171" s="20"/>
      <c r="K171" s="17"/>
      <c r="L171" s="20"/>
      <c r="M171" s="20"/>
      <c r="N171" s="17"/>
      <c r="O171" s="17"/>
      <c r="P171" s="17"/>
      <c r="Q171" s="17"/>
      <c r="R171" s="20"/>
      <c r="S171" s="11"/>
      <c r="T171" s="11"/>
      <c r="U171" s="11"/>
      <c r="V171" s="11"/>
      <c r="W171" s="43"/>
      <c r="Y171" s="74"/>
    </row>
    <row r="172" spans="1:25" ht="71.25" customHeight="1">
      <c r="A172" s="68">
        <v>90</v>
      </c>
      <c r="B172" s="9" t="s">
        <v>110</v>
      </c>
      <c r="C172" s="74"/>
      <c r="D172" s="20">
        <f t="shared" si="11"/>
        <v>6.12656</v>
      </c>
      <c r="E172" s="17"/>
      <c r="F172" s="20"/>
      <c r="G172" s="74"/>
      <c r="H172" s="20"/>
      <c r="I172" s="74"/>
      <c r="J172" s="20"/>
      <c r="K172" s="17"/>
      <c r="L172" s="20">
        <f>SUM(D172-F172-H172-J172)</f>
        <v>6.12656</v>
      </c>
      <c r="M172" s="20"/>
      <c r="N172" s="17"/>
      <c r="O172" s="17"/>
      <c r="P172" s="17"/>
      <c r="Q172" s="17"/>
      <c r="R172" s="20"/>
      <c r="S172" s="11"/>
      <c r="T172" s="11"/>
      <c r="U172" s="11"/>
      <c r="V172" s="11"/>
      <c r="W172" s="43"/>
      <c r="Y172" s="73">
        <v>5.192</v>
      </c>
    </row>
    <row r="173" spans="1:25" ht="18.75" customHeight="1">
      <c r="A173" s="68">
        <v>91</v>
      </c>
      <c r="B173" s="23" t="s">
        <v>92</v>
      </c>
      <c r="C173" s="74"/>
      <c r="D173" s="20"/>
      <c r="E173" s="17"/>
      <c r="F173" s="20"/>
      <c r="G173" s="74"/>
      <c r="H173" s="20"/>
      <c r="I173" s="74"/>
      <c r="J173" s="20"/>
      <c r="K173" s="17"/>
      <c r="L173" s="20"/>
      <c r="M173" s="20"/>
      <c r="N173" s="17"/>
      <c r="O173" s="17"/>
      <c r="P173" s="17"/>
      <c r="Q173" s="17"/>
      <c r="R173" s="20"/>
      <c r="S173" s="11"/>
      <c r="T173" s="11"/>
      <c r="U173" s="11"/>
      <c r="V173" s="11"/>
      <c r="W173" s="43"/>
      <c r="Y173" s="74"/>
    </row>
    <row r="174" spans="1:25" ht="48" customHeight="1">
      <c r="A174" s="44">
        <v>92</v>
      </c>
      <c r="B174" s="46" t="s">
        <v>175</v>
      </c>
      <c r="C174" s="74"/>
      <c r="D174" s="20">
        <f t="shared" si="11"/>
        <v>0.6997399999999999</v>
      </c>
      <c r="E174" s="17">
        <v>0.7034</v>
      </c>
      <c r="F174" s="20"/>
      <c r="G174" s="74"/>
      <c r="H174" s="20"/>
      <c r="I174" s="74"/>
      <c r="J174" s="20">
        <v>0.7</v>
      </c>
      <c r="K174" s="17">
        <v>0.704</v>
      </c>
      <c r="L174" s="20"/>
      <c r="M174" s="20"/>
      <c r="N174" s="17">
        <v>0.703</v>
      </c>
      <c r="O174" s="17"/>
      <c r="P174" s="17">
        <v>0.597</v>
      </c>
      <c r="Q174" s="17"/>
      <c r="R174" s="20"/>
      <c r="S174" s="11"/>
      <c r="T174" s="11"/>
      <c r="U174" s="11"/>
      <c r="V174" s="11"/>
      <c r="W174" s="43"/>
      <c r="Y174" s="17">
        <v>0.593</v>
      </c>
    </row>
    <row r="175" spans="1:25" ht="52.5" customHeight="1">
      <c r="A175" s="44">
        <v>93</v>
      </c>
      <c r="B175" s="46" t="s">
        <v>176</v>
      </c>
      <c r="C175" s="74"/>
      <c r="D175" s="20">
        <f t="shared" si="11"/>
        <v>0.56994</v>
      </c>
      <c r="E175" s="17">
        <v>0.568</v>
      </c>
      <c r="F175" s="20"/>
      <c r="G175" s="74"/>
      <c r="H175" s="20"/>
      <c r="I175" s="74"/>
      <c r="J175" s="20">
        <v>0.57</v>
      </c>
      <c r="K175" s="17">
        <v>0.5683</v>
      </c>
      <c r="L175" s="20"/>
      <c r="M175" s="20"/>
      <c r="N175" s="17">
        <v>0.568</v>
      </c>
      <c r="O175" s="17"/>
      <c r="P175" s="17">
        <v>0.481</v>
      </c>
      <c r="Q175" s="17"/>
      <c r="R175" s="20"/>
      <c r="S175" s="11"/>
      <c r="T175" s="11"/>
      <c r="U175" s="11"/>
      <c r="V175" s="11"/>
      <c r="W175" s="43"/>
      <c r="Y175" s="17">
        <v>0.483</v>
      </c>
    </row>
    <row r="176" spans="1:25" ht="62.25" customHeight="1">
      <c r="A176" s="68">
        <v>94</v>
      </c>
      <c r="B176" s="46" t="s">
        <v>177</v>
      </c>
      <c r="C176" s="74"/>
      <c r="D176" s="20">
        <f t="shared" si="11"/>
        <v>0.42951999999999996</v>
      </c>
      <c r="E176" s="17">
        <v>0.425</v>
      </c>
      <c r="F176" s="20"/>
      <c r="G176" s="74"/>
      <c r="H176" s="20"/>
      <c r="I176" s="74"/>
      <c r="J176" s="20">
        <v>0.43</v>
      </c>
      <c r="K176" s="17">
        <v>0.425</v>
      </c>
      <c r="L176" s="20"/>
      <c r="M176" s="20"/>
      <c r="N176" s="17">
        <v>0.425</v>
      </c>
      <c r="O176" s="17"/>
      <c r="P176" s="17">
        <v>0.36</v>
      </c>
      <c r="Q176" s="17"/>
      <c r="R176" s="20"/>
      <c r="S176" s="11"/>
      <c r="T176" s="11"/>
      <c r="U176" s="11"/>
      <c r="V176" s="11"/>
      <c r="W176" s="43"/>
      <c r="Y176" s="17">
        <v>0.364</v>
      </c>
    </row>
    <row r="177" spans="1:25" ht="42" customHeight="1">
      <c r="A177" s="68">
        <v>95</v>
      </c>
      <c r="B177" s="46" t="s">
        <v>189</v>
      </c>
      <c r="C177" s="74"/>
      <c r="D177" s="20">
        <f t="shared" si="11"/>
        <v>0.88618</v>
      </c>
      <c r="E177" s="17">
        <v>0.886</v>
      </c>
      <c r="F177" s="20"/>
      <c r="G177" s="74"/>
      <c r="H177" s="20"/>
      <c r="I177" s="74"/>
      <c r="J177" s="20"/>
      <c r="K177" s="17"/>
      <c r="L177" s="20">
        <f aca="true" t="shared" si="12" ref="L177:M179">SUM(D177-F177-H177-J177)</f>
        <v>0.88618</v>
      </c>
      <c r="M177" s="20">
        <f t="shared" si="12"/>
        <v>0.886</v>
      </c>
      <c r="N177" s="17">
        <v>0.886</v>
      </c>
      <c r="O177" s="17">
        <v>0.887</v>
      </c>
      <c r="P177" s="17">
        <v>0.752</v>
      </c>
      <c r="Q177" s="17">
        <v>0.752</v>
      </c>
      <c r="R177" s="20"/>
      <c r="S177" s="11"/>
      <c r="T177" s="11"/>
      <c r="U177" s="11"/>
      <c r="V177" s="11"/>
      <c r="W177" s="43"/>
      <c r="Y177" s="17">
        <v>0.751</v>
      </c>
    </row>
    <row r="178" spans="1:25" ht="39.75" customHeight="1">
      <c r="A178" s="44">
        <v>96</v>
      </c>
      <c r="B178" s="46" t="s">
        <v>190</v>
      </c>
      <c r="C178" s="74"/>
      <c r="D178" s="20">
        <f t="shared" si="11"/>
        <v>0.57348</v>
      </c>
      <c r="E178" s="17">
        <v>0.573</v>
      </c>
      <c r="F178" s="20"/>
      <c r="G178" s="74"/>
      <c r="H178" s="20"/>
      <c r="I178" s="74"/>
      <c r="J178" s="20"/>
      <c r="K178" s="17"/>
      <c r="L178" s="20">
        <f t="shared" si="12"/>
        <v>0.57348</v>
      </c>
      <c r="M178" s="20">
        <f t="shared" si="12"/>
        <v>0.573</v>
      </c>
      <c r="N178" s="17">
        <v>0.573</v>
      </c>
      <c r="O178" s="17">
        <v>0.574</v>
      </c>
      <c r="P178" s="17">
        <v>0.486</v>
      </c>
      <c r="Q178" s="17">
        <v>0.486</v>
      </c>
      <c r="R178" s="20"/>
      <c r="S178" s="11"/>
      <c r="T178" s="11"/>
      <c r="U178" s="11"/>
      <c r="V178" s="11"/>
      <c r="W178" s="43"/>
      <c r="Y178" s="17">
        <v>0.486</v>
      </c>
    </row>
    <row r="179" spans="1:25" ht="39.75" customHeight="1">
      <c r="A179" s="44">
        <v>97</v>
      </c>
      <c r="B179" s="46" t="s">
        <v>191</v>
      </c>
      <c r="C179" s="74"/>
      <c r="D179" s="20">
        <f t="shared" si="11"/>
        <v>0.44604</v>
      </c>
      <c r="E179" s="17">
        <v>0.446</v>
      </c>
      <c r="F179" s="20"/>
      <c r="G179" s="74"/>
      <c r="H179" s="20"/>
      <c r="I179" s="74"/>
      <c r="J179" s="20"/>
      <c r="K179" s="17"/>
      <c r="L179" s="20">
        <f t="shared" si="12"/>
        <v>0.44604</v>
      </c>
      <c r="M179" s="20">
        <f t="shared" si="12"/>
        <v>0.446</v>
      </c>
      <c r="N179" s="17">
        <v>0.446</v>
      </c>
      <c r="O179" s="17">
        <v>0.446</v>
      </c>
      <c r="P179" s="17">
        <v>0.378</v>
      </c>
      <c r="Q179" s="17">
        <v>0.378</v>
      </c>
      <c r="R179" s="20"/>
      <c r="S179" s="11"/>
      <c r="T179" s="11"/>
      <c r="U179" s="11"/>
      <c r="V179" s="11"/>
      <c r="W179" s="43"/>
      <c r="Y179" s="17">
        <v>0.378</v>
      </c>
    </row>
    <row r="180" spans="1:25" ht="49.5" customHeight="1">
      <c r="A180" s="68">
        <v>98</v>
      </c>
      <c r="B180" s="46" t="s">
        <v>178</v>
      </c>
      <c r="C180" s="74"/>
      <c r="D180" s="20">
        <f t="shared" si="11"/>
        <v>0.33984</v>
      </c>
      <c r="E180" s="17">
        <v>0.344</v>
      </c>
      <c r="F180" s="20"/>
      <c r="G180" s="74"/>
      <c r="H180" s="20"/>
      <c r="I180" s="74"/>
      <c r="J180" s="20">
        <v>0.34</v>
      </c>
      <c r="K180" s="17">
        <v>0.3448</v>
      </c>
      <c r="L180" s="20"/>
      <c r="M180" s="20"/>
      <c r="N180" s="17">
        <v>0.344</v>
      </c>
      <c r="O180" s="17"/>
      <c r="P180" s="17">
        <v>0.292</v>
      </c>
      <c r="Q180" s="17"/>
      <c r="R180" s="20"/>
      <c r="S180" s="11"/>
      <c r="T180" s="11"/>
      <c r="U180" s="11"/>
      <c r="V180" s="11"/>
      <c r="W180" s="43"/>
      <c r="Y180" s="17">
        <v>0.288</v>
      </c>
    </row>
    <row r="181" spans="1:25" ht="18" customHeight="1">
      <c r="A181" s="68">
        <v>99</v>
      </c>
      <c r="B181" s="23" t="s">
        <v>72</v>
      </c>
      <c r="C181" s="74"/>
      <c r="D181" s="20"/>
      <c r="E181" s="17"/>
      <c r="F181" s="20"/>
      <c r="G181" s="74"/>
      <c r="H181" s="20"/>
      <c r="I181" s="74"/>
      <c r="J181" s="20"/>
      <c r="K181" s="17"/>
      <c r="L181" s="20"/>
      <c r="M181" s="20"/>
      <c r="N181" s="17"/>
      <c r="O181" s="17"/>
      <c r="P181" s="17"/>
      <c r="Q181" s="17"/>
      <c r="R181" s="20"/>
      <c r="S181" s="11"/>
      <c r="T181" s="11"/>
      <c r="U181" s="11"/>
      <c r="V181" s="11"/>
      <c r="W181" s="43"/>
      <c r="Y181" s="74"/>
    </row>
    <row r="182" spans="1:25" ht="85.5" customHeight="1">
      <c r="A182" s="44">
        <v>100</v>
      </c>
      <c r="B182" s="9" t="s">
        <v>112</v>
      </c>
      <c r="C182" s="74"/>
      <c r="D182" s="20">
        <f t="shared" si="11"/>
        <v>6.12656</v>
      </c>
      <c r="E182" s="17"/>
      <c r="F182" s="20"/>
      <c r="G182" s="74"/>
      <c r="H182" s="20"/>
      <c r="I182" s="74"/>
      <c r="J182" s="20"/>
      <c r="K182" s="17"/>
      <c r="L182" s="20">
        <f>SUM(D182-F182-H182-J182)</f>
        <v>6.12656</v>
      </c>
      <c r="M182" s="20"/>
      <c r="N182" s="17"/>
      <c r="O182" s="17"/>
      <c r="P182" s="17"/>
      <c r="Q182" s="17"/>
      <c r="R182" s="20"/>
      <c r="S182" s="11"/>
      <c r="T182" s="11"/>
      <c r="U182" s="11"/>
      <c r="V182" s="11"/>
      <c r="W182" s="43"/>
      <c r="Y182" s="17">
        <v>5.192</v>
      </c>
    </row>
    <row r="183" spans="1:25" ht="18" customHeight="1">
      <c r="A183" s="44">
        <v>101</v>
      </c>
      <c r="B183" s="19" t="s">
        <v>74</v>
      </c>
      <c r="C183" s="74"/>
      <c r="D183" s="20"/>
      <c r="E183" s="100"/>
      <c r="F183" s="20"/>
      <c r="G183" s="74"/>
      <c r="H183" s="20"/>
      <c r="I183" s="74"/>
      <c r="J183" s="20"/>
      <c r="K183" s="100"/>
      <c r="L183" s="20"/>
      <c r="M183" s="20"/>
      <c r="N183" s="17"/>
      <c r="O183" s="17"/>
      <c r="P183" s="17"/>
      <c r="Q183" s="17"/>
      <c r="R183" s="20"/>
      <c r="S183" s="11"/>
      <c r="T183" s="11"/>
      <c r="U183" s="11"/>
      <c r="V183" s="11"/>
      <c r="W183" s="43"/>
      <c r="Y183" s="74"/>
    </row>
    <row r="184" spans="1:25" ht="68.25" customHeight="1">
      <c r="A184" s="68">
        <v>102</v>
      </c>
      <c r="B184" s="5" t="s">
        <v>111</v>
      </c>
      <c r="C184" s="74"/>
      <c r="D184" s="20">
        <f t="shared" si="11"/>
        <v>4.1772</v>
      </c>
      <c r="E184" s="100"/>
      <c r="F184" s="20"/>
      <c r="G184" s="74"/>
      <c r="H184" s="20"/>
      <c r="I184" s="74"/>
      <c r="J184" s="20"/>
      <c r="K184" s="100"/>
      <c r="L184" s="20">
        <f>SUM(D184-F184-H184-J184)</f>
        <v>4.1772</v>
      </c>
      <c r="M184" s="20"/>
      <c r="N184" s="17"/>
      <c r="O184" s="17"/>
      <c r="P184" s="17"/>
      <c r="Q184" s="17"/>
      <c r="R184" s="20"/>
      <c r="S184" s="11"/>
      <c r="T184" s="11"/>
      <c r="U184" s="11"/>
      <c r="V184" s="11"/>
      <c r="W184" s="43"/>
      <c r="Y184" s="73">
        <v>3.54</v>
      </c>
    </row>
    <row r="185" spans="1:23" ht="15.75" customHeight="1">
      <c r="A185" s="60"/>
      <c r="B185" s="67" t="s">
        <v>23</v>
      </c>
      <c r="C185" s="11"/>
      <c r="D185" s="98"/>
      <c r="E185" s="11"/>
      <c r="F185" s="11"/>
      <c r="G185" s="11"/>
      <c r="H185" s="11"/>
      <c r="I185" s="11"/>
      <c r="J185" s="11"/>
      <c r="K185" s="11"/>
      <c r="L185" s="11"/>
      <c r="M185" s="11"/>
      <c r="N185" s="17"/>
      <c r="O185" s="13"/>
      <c r="P185" s="13"/>
      <c r="Q185" s="13"/>
      <c r="R185" s="11"/>
      <c r="S185" s="11"/>
      <c r="T185" s="11"/>
      <c r="U185" s="11"/>
      <c r="V185" s="11"/>
      <c r="W185" s="43"/>
    </row>
    <row r="186" spans="1:23" ht="31.5">
      <c r="A186" s="80"/>
      <c r="B186" s="79" t="s">
        <v>28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7"/>
      <c r="O186" s="13"/>
      <c r="P186" s="13"/>
      <c r="Q186" s="13"/>
      <c r="R186" s="11"/>
      <c r="S186" s="11"/>
      <c r="T186" s="11"/>
      <c r="U186" s="11"/>
      <c r="V186" s="11"/>
      <c r="W186" s="43"/>
    </row>
    <row r="187" spans="1:23" ht="15.75">
      <c r="A187" s="42">
        <v>1</v>
      </c>
      <c r="B187" s="28" t="s">
        <v>18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7"/>
      <c r="O187" s="13"/>
      <c r="P187" s="13"/>
      <c r="Q187" s="13"/>
      <c r="R187" s="11"/>
      <c r="S187" s="11"/>
      <c r="T187" s="11"/>
      <c r="U187" s="11"/>
      <c r="V187" s="11"/>
      <c r="W187" s="43"/>
    </row>
    <row r="188" spans="1:23" ht="15.75">
      <c r="A188" s="42">
        <v>2</v>
      </c>
      <c r="B188" s="28" t="s">
        <v>20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7"/>
      <c r="O188" s="13"/>
      <c r="P188" s="13"/>
      <c r="Q188" s="13"/>
      <c r="R188" s="11"/>
      <c r="S188" s="11"/>
      <c r="T188" s="11"/>
      <c r="U188" s="11"/>
      <c r="V188" s="11"/>
      <c r="W188" s="43"/>
    </row>
    <row r="189" spans="1:23" ht="16.5" thickBot="1">
      <c r="A189" s="61" t="s">
        <v>19</v>
      </c>
      <c r="B189" s="3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94"/>
      <c r="O189" s="35"/>
      <c r="P189" s="35"/>
      <c r="Q189" s="35"/>
      <c r="R189" s="14"/>
      <c r="S189" s="14"/>
      <c r="T189" s="14"/>
      <c r="U189" s="14"/>
      <c r="V189" s="14"/>
      <c r="W189" s="49"/>
    </row>
    <row r="191" spans="2:8" ht="15.75">
      <c r="B191" s="50" t="s">
        <v>43</v>
      </c>
      <c r="C191" s="62"/>
      <c r="D191" s="37"/>
      <c r="E191" s="37"/>
      <c r="F191" s="37"/>
      <c r="G191" s="37"/>
      <c r="H191" s="37"/>
    </row>
    <row r="192" spans="2:8" ht="15.75">
      <c r="B192" s="115" t="s">
        <v>44</v>
      </c>
      <c r="C192" s="115"/>
      <c r="D192" s="115"/>
      <c r="E192" s="115"/>
      <c r="F192" s="115"/>
      <c r="G192" s="37"/>
      <c r="H192" s="37"/>
    </row>
    <row r="193" ht="15.75">
      <c r="B193" s="10" t="s">
        <v>45</v>
      </c>
    </row>
    <row r="194" spans="2:8" ht="15.75">
      <c r="B194" s="114" t="s">
        <v>46</v>
      </c>
      <c r="C194" s="114"/>
      <c r="D194" s="114"/>
      <c r="E194" s="114"/>
      <c r="F194" s="114"/>
      <c r="G194" s="114"/>
      <c r="H194" s="114"/>
    </row>
    <row r="196" spans="2:17" ht="9.75" customHeight="1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95"/>
      <c r="O196" s="65"/>
      <c r="P196" s="65"/>
      <c r="Q196" s="65"/>
    </row>
    <row r="197" spans="2:17" ht="20.25">
      <c r="B197" s="63"/>
      <c r="C197" s="63"/>
      <c r="D197" s="63"/>
      <c r="E197" s="38" t="s">
        <v>82</v>
      </c>
      <c r="F197" s="63"/>
      <c r="G197" s="63"/>
      <c r="H197" s="63"/>
      <c r="I197" s="63"/>
      <c r="J197" s="63"/>
      <c r="K197" s="63"/>
      <c r="L197" s="63"/>
      <c r="M197" s="63"/>
      <c r="N197" s="95"/>
      <c r="O197" s="64" t="s">
        <v>83</v>
      </c>
      <c r="P197" s="38"/>
      <c r="Q197" s="65"/>
    </row>
    <row r="198" spans="2:17" ht="20.25">
      <c r="B198" s="118"/>
      <c r="C198" s="118"/>
      <c r="D198" s="118"/>
      <c r="E198" s="118"/>
      <c r="F198" s="118"/>
      <c r="G198" s="118"/>
      <c r="H198" s="118"/>
      <c r="I198" s="63"/>
      <c r="J198" s="63"/>
      <c r="K198" s="63"/>
      <c r="L198" s="63"/>
      <c r="M198" s="63"/>
      <c r="N198" s="95"/>
      <c r="O198" s="66"/>
      <c r="P198" s="92"/>
      <c r="Q198" s="65"/>
    </row>
    <row r="199" spans="2:17" ht="47.25" customHeight="1">
      <c r="B199" s="63"/>
      <c r="C199" s="63"/>
      <c r="D199" s="63"/>
      <c r="E199" s="82" t="s">
        <v>194</v>
      </c>
      <c r="F199" s="63"/>
      <c r="G199" s="63"/>
      <c r="H199" s="63"/>
      <c r="I199" s="63"/>
      <c r="J199" s="63"/>
      <c r="K199" s="63"/>
      <c r="L199" s="63"/>
      <c r="M199" s="63"/>
      <c r="N199" s="95"/>
      <c r="O199" s="36" t="s">
        <v>142</v>
      </c>
      <c r="P199" s="38"/>
      <c r="Q199" s="65"/>
    </row>
    <row r="200" spans="2:17" ht="20.25">
      <c r="B200" s="63"/>
      <c r="C200" s="63"/>
      <c r="D200" s="63"/>
      <c r="E200" s="82"/>
      <c r="F200" s="63"/>
      <c r="G200" s="63"/>
      <c r="H200" s="63"/>
      <c r="I200" s="63"/>
      <c r="J200" s="63"/>
      <c r="K200" s="63"/>
      <c r="L200" s="63"/>
      <c r="M200" s="63"/>
      <c r="N200" s="95"/>
      <c r="O200" s="82"/>
      <c r="P200" s="82"/>
      <c r="Q200" s="65"/>
    </row>
    <row r="201" spans="2:17" ht="51.75" customHeight="1">
      <c r="B201" s="63"/>
      <c r="C201" s="63"/>
      <c r="D201" s="63"/>
      <c r="E201" s="38" t="s">
        <v>84</v>
      </c>
      <c r="F201" s="63"/>
      <c r="G201" s="63"/>
      <c r="H201" s="63"/>
      <c r="I201" s="63"/>
      <c r="J201" s="63"/>
      <c r="K201" s="63"/>
      <c r="L201" s="63"/>
      <c r="M201" s="63"/>
      <c r="N201" s="95"/>
      <c r="O201" s="82" t="s">
        <v>85</v>
      </c>
      <c r="P201" s="82"/>
      <c r="Q201" s="82"/>
    </row>
    <row r="212" spans="2:8" ht="15.75">
      <c r="B212" s="114"/>
      <c r="C212" s="114"/>
      <c r="D212" s="114"/>
      <c r="E212" s="114"/>
      <c r="F212" s="114"/>
      <c r="G212" s="114"/>
      <c r="H212" s="114"/>
    </row>
  </sheetData>
  <sheetProtection/>
  <mergeCells count="25">
    <mergeCell ref="Z15:AD15"/>
    <mergeCell ref="Z18:AF18"/>
    <mergeCell ref="R14:R16"/>
    <mergeCell ref="T15:T16"/>
    <mergeCell ref="N14:O15"/>
    <mergeCell ref="D15:E15"/>
    <mergeCell ref="P14:Q15"/>
    <mergeCell ref="H15:I15"/>
    <mergeCell ref="J15:K15"/>
    <mergeCell ref="L15:M15"/>
    <mergeCell ref="B212:H212"/>
    <mergeCell ref="B194:H194"/>
    <mergeCell ref="B192:F192"/>
    <mergeCell ref="W14:W16"/>
    <mergeCell ref="F15:G15"/>
    <mergeCell ref="B198:H198"/>
    <mergeCell ref="A6:W6"/>
    <mergeCell ref="A14:A16"/>
    <mergeCell ref="B14:B16"/>
    <mergeCell ref="C14:C16"/>
    <mergeCell ref="D14:M14"/>
    <mergeCell ref="T8:W8"/>
    <mergeCell ref="S15:S16"/>
    <mergeCell ref="S14:V14"/>
    <mergeCell ref="U15:V1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50" r:id="rId1"/>
  <ignoredErrors>
    <ignoredError sqref="F19:G19 F17:G17 G18 D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YakovlevaEA</cp:lastModifiedBy>
  <cp:lastPrinted>2013-04-02T05:42:07Z</cp:lastPrinted>
  <dcterms:created xsi:type="dcterms:W3CDTF">2009-07-27T10:10:26Z</dcterms:created>
  <dcterms:modified xsi:type="dcterms:W3CDTF">2013-04-02T06:25:12Z</dcterms:modified>
  <cp:category/>
  <cp:version/>
  <cp:contentType/>
  <cp:contentStatus/>
</cp:coreProperties>
</file>